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codeName="{3D1A710C-6663-3D7B-7F91-EC182F24A4BC}"/>
  <workbookPr codeName="ThisWorkbook" hidePivotFieldList="1"/>
  <mc:AlternateContent xmlns:mc="http://schemas.openxmlformats.org/markup-compatibility/2006">
    <mc:Choice Requires="x15">
      <x15ac:absPath xmlns:x15ac="http://schemas.microsoft.com/office/spreadsheetml/2010/11/ac" url="S:\Fiscal Services Share\Stephanie\26.27 Grant Info\Title III\"/>
    </mc:Choice>
  </mc:AlternateContent>
  <xr:revisionPtr revIDLastSave="0" documentId="13_ncr:1_{786DE594-50C9-45CB-A6CD-A0E70946AFA1}" xr6:coauthVersionLast="36" xr6:coauthVersionMax="47" xr10:uidLastSave="{00000000-0000-0000-0000-000000000000}"/>
  <workbookProtection workbookAlgorithmName="SHA-512" workbookHashValue="NhgqhgYaW0AKFka5psQAypaA9g8v4uy9dwGgp8Lw9OBv8G0JYk9I78prV0qLIVK9na4q5EsitRYuEz7ZSTKAVw==" workbookSaltValue="QB6s9Ii29CCXHlWuQQ0Hjw==" workbookSpinCount="100000" lockStructure="1"/>
  <bookViews>
    <workbookView xWindow="0" yWindow="0" windowWidth="28800" windowHeight="12108" tabRatio="891" xr2:uid="{00000000-000D-0000-FFFF-FFFF00000000}"/>
  </bookViews>
  <sheets>
    <sheet name="Main Page" sheetId="38" r:id="rId1"/>
    <sheet name="Budget Check" sheetId="43" r:id="rId2"/>
    <sheet name="Narrative" sheetId="45" r:id="rId3"/>
    <sheet name="Budget" sheetId="46" r:id="rId4"/>
    <sheet name="Transferability" sheetId="41" r:id="rId5"/>
    <sheet name="Title III Program" sheetId="47" r:id="rId6"/>
    <sheet name="IY" sheetId="48" r:id="rId7"/>
    <sheet name="Private Schools" sheetId="49" r:id="rId8"/>
    <sheet name="GEPA" sheetId="50" r:id="rId9"/>
    <sheet name="Expenditure Descriptions" sheetId="51" r:id="rId10"/>
    <sheet name="General Assurances" sheetId="30" r:id="rId11"/>
    <sheet name="Program Specific Assurances" sheetId="34" r:id="rId12"/>
    <sheet name="Prefills" sheetId="42" state="hidden" r:id="rId13"/>
  </sheets>
  <definedNames>
    <definedName name="_xlnm._FilterDatabase" localSheetId="12" hidden="1">Prefills!$C$8:$F$8</definedName>
    <definedName name="_xlnm._FilterDatabase" localSheetId="5" hidden="1">'Title III Program'!$B$84:$Q$86</definedName>
    <definedName name="IA_Categories" localSheetId="12">Prefills!$H$14:$H$20</definedName>
    <definedName name="IA_Categories_OC1000" localSheetId="12">Prefills!$J$12:$J$21</definedName>
    <definedName name="IA_Categories_OC2000" localSheetId="12">Prefills!$L$12:$L$21</definedName>
    <definedName name="IC_Divisions" localSheetId="12">Prefills!$H$24:$H$29</definedName>
    <definedName name="ID1_Agencies" localSheetId="12">Prefills!$H$32:$H$33</definedName>
    <definedName name="ID1_Categories" localSheetId="12">Prefills!$H$36:$H$37</definedName>
    <definedName name="IIA__Transferability" localSheetId="12">Prefills!$H$8</definedName>
    <definedName name="IIA_Categories" localSheetId="12">Prefills!$H$40:$H$48</definedName>
    <definedName name="IIIA_Categories">Prefills!$H$12:$H$13</definedName>
    <definedName name="IVA__Transferability" localSheetId="12">Prefills!$H$9</definedName>
    <definedName name="IVA_Categories" localSheetId="12">Prefills!$H$55:$H$57</definedName>
    <definedName name="_xlnm.Print_Area" localSheetId="3">Budget!$A$1:$R$356</definedName>
    <definedName name="_xlnm.Print_Area" localSheetId="1">'Budget Check'!$A$1:$E$38</definedName>
    <definedName name="_xlnm.Print_Area" localSheetId="9">'Expenditure Descriptions'!$A$1:$R$29</definedName>
    <definedName name="_xlnm.Print_Area" localSheetId="10">'General Assurances'!$A:$R</definedName>
    <definedName name="_xlnm.Print_Area" localSheetId="8">GEPA!$A:$R</definedName>
    <definedName name="_xlnm.Print_Area" localSheetId="6">IY!$A$1:$R$17</definedName>
    <definedName name="_xlnm.Print_Area" localSheetId="0">'Main Page'!$A:$O</definedName>
    <definedName name="_xlnm.Print_Area" localSheetId="2">Narrative!$A$1:$R$108</definedName>
    <definedName name="_xlnm.Print_Area" localSheetId="7">'Private Schools'!$A:$W</definedName>
    <definedName name="_xlnm.Print_Area" localSheetId="11">'Program Specific Assurances'!$A$1:$R$38</definedName>
    <definedName name="_xlnm.Print_Area" localSheetId="5">'Title III Program'!$A$1:$R$185</definedName>
    <definedName name="_xlnm.Print_Area" localSheetId="4">Transferability!$A:$R</definedName>
    <definedName name="School_Divisions">Prefills!$A$6:$A$144</definedName>
    <definedName name="Transferability">Prefills!$H$8:$H$9</definedName>
    <definedName name="Yes_No">Prefills!$H$18:$H$19</definedName>
  </definedNames>
  <calcPr calcId="191029"/>
</workbook>
</file>

<file path=xl/calcChain.xml><?xml version="1.0" encoding="utf-8"?>
<calcChain xmlns="http://schemas.openxmlformats.org/spreadsheetml/2006/main">
  <c r="E137" i="47" l="1"/>
  <c r="K137" i="47"/>
  <c r="N38" i="49" l="1"/>
  <c r="U38" i="49" s="1"/>
  <c r="J25" i="49" l="1"/>
  <c r="H37" i="46"/>
  <c r="H36" i="46"/>
  <c r="K33" i="46"/>
  <c r="K170" i="47"/>
  <c r="E170" i="47"/>
  <c r="H73" i="49" l="1"/>
  <c r="J26" i="49" s="1"/>
  <c r="F73" i="49"/>
  <c r="O38" i="41"/>
  <c r="G74" i="49" l="1"/>
  <c r="P72" i="49"/>
  <c r="V72" i="49" s="1"/>
  <c r="N72" i="49"/>
  <c r="U72" i="49" s="1"/>
  <c r="P71" i="49"/>
  <c r="V71" i="49" s="1"/>
  <c r="N71" i="49"/>
  <c r="U71" i="49" s="1"/>
  <c r="P70" i="49"/>
  <c r="V70" i="49" s="1"/>
  <c r="N70" i="49"/>
  <c r="U70" i="49" s="1"/>
  <c r="P69" i="49"/>
  <c r="V69" i="49" s="1"/>
  <c r="N69" i="49"/>
  <c r="U69" i="49" s="1"/>
  <c r="P68" i="49"/>
  <c r="V68" i="49" s="1"/>
  <c r="N68" i="49"/>
  <c r="U68" i="49" s="1"/>
  <c r="P67" i="49"/>
  <c r="V67" i="49" s="1"/>
  <c r="N67" i="49"/>
  <c r="U67" i="49" s="1"/>
  <c r="P66" i="49"/>
  <c r="V66" i="49" s="1"/>
  <c r="N66" i="49"/>
  <c r="U66" i="49" s="1"/>
  <c r="P65" i="49"/>
  <c r="V65" i="49" s="1"/>
  <c r="N65" i="49"/>
  <c r="U65" i="49" s="1"/>
  <c r="P64" i="49"/>
  <c r="V64" i="49" s="1"/>
  <c r="N64" i="49"/>
  <c r="U64" i="49" s="1"/>
  <c r="P63" i="49"/>
  <c r="V63" i="49" s="1"/>
  <c r="N63" i="49"/>
  <c r="U63" i="49" s="1"/>
  <c r="P62" i="49"/>
  <c r="V62" i="49" s="1"/>
  <c r="N62" i="49"/>
  <c r="U62" i="49" s="1"/>
  <c r="P61" i="49"/>
  <c r="V61" i="49" s="1"/>
  <c r="N61" i="49"/>
  <c r="U61" i="49" s="1"/>
  <c r="P60" i="49"/>
  <c r="V60" i="49" s="1"/>
  <c r="N60" i="49"/>
  <c r="U60" i="49" s="1"/>
  <c r="P59" i="49"/>
  <c r="V59" i="49" s="1"/>
  <c r="N59" i="49"/>
  <c r="U59" i="49" s="1"/>
  <c r="P58" i="49"/>
  <c r="V58" i="49" s="1"/>
  <c r="N58" i="49"/>
  <c r="U58" i="49" s="1"/>
  <c r="P57" i="49"/>
  <c r="V57" i="49" s="1"/>
  <c r="N57" i="49"/>
  <c r="U57" i="49" s="1"/>
  <c r="P56" i="49"/>
  <c r="V56" i="49" s="1"/>
  <c r="N56" i="49"/>
  <c r="U56" i="49" s="1"/>
  <c r="P55" i="49"/>
  <c r="V55" i="49" s="1"/>
  <c r="N55" i="49"/>
  <c r="U55" i="49" s="1"/>
  <c r="P54" i="49"/>
  <c r="V54" i="49" s="1"/>
  <c r="N54" i="49"/>
  <c r="U54" i="49" s="1"/>
  <c r="P53" i="49"/>
  <c r="V53" i="49" s="1"/>
  <c r="N53" i="49"/>
  <c r="U53" i="49" s="1"/>
  <c r="P52" i="49"/>
  <c r="V52" i="49" s="1"/>
  <c r="N52" i="49"/>
  <c r="U52" i="49" s="1"/>
  <c r="P51" i="49"/>
  <c r="V51" i="49" s="1"/>
  <c r="N51" i="49"/>
  <c r="U51" i="49" s="1"/>
  <c r="P50" i="49"/>
  <c r="V50" i="49" s="1"/>
  <c r="N50" i="49"/>
  <c r="U50" i="49" s="1"/>
  <c r="P49" i="49"/>
  <c r="V49" i="49" s="1"/>
  <c r="N49" i="49"/>
  <c r="U49" i="49" s="1"/>
  <c r="P48" i="49"/>
  <c r="V48" i="49" s="1"/>
  <c r="N48" i="49"/>
  <c r="U48" i="49" s="1"/>
  <c r="P47" i="49"/>
  <c r="V47" i="49" s="1"/>
  <c r="N47" i="49"/>
  <c r="U47" i="49" s="1"/>
  <c r="P46" i="49"/>
  <c r="V46" i="49" s="1"/>
  <c r="N46" i="49"/>
  <c r="U46" i="49" s="1"/>
  <c r="P45" i="49"/>
  <c r="V45" i="49" s="1"/>
  <c r="N45" i="49"/>
  <c r="U45" i="49" s="1"/>
  <c r="P44" i="49"/>
  <c r="V44" i="49" s="1"/>
  <c r="N44" i="49"/>
  <c r="U44" i="49" s="1"/>
  <c r="P43" i="49"/>
  <c r="V43" i="49" s="1"/>
  <c r="N43" i="49"/>
  <c r="U43" i="49" s="1"/>
  <c r="P42" i="49"/>
  <c r="V42" i="49" s="1"/>
  <c r="N42" i="49"/>
  <c r="U42" i="49" s="1"/>
  <c r="P41" i="49"/>
  <c r="V41" i="49" s="1"/>
  <c r="N41" i="49"/>
  <c r="U41" i="49" s="1"/>
  <c r="P40" i="49"/>
  <c r="V40" i="49" s="1"/>
  <c r="N40" i="49"/>
  <c r="U40" i="49" s="1"/>
  <c r="P39" i="49"/>
  <c r="V39" i="49" s="1"/>
  <c r="N39" i="49"/>
  <c r="U39" i="49" s="1"/>
  <c r="P38" i="49"/>
  <c r="V38" i="49" s="1"/>
  <c r="K29" i="49"/>
  <c r="E29" i="49"/>
  <c r="K1" i="49"/>
  <c r="E1" i="49"/>
  <c r="O14" i="41"/>
  <c r="L9" i="41"/>
  <c r="H9" i="41"/>
  <c r="P316" i="41"/>
  <c r="P358" i="41"/>
  <c r="P271" i="41"/>
  <c r="P224" i="41"/>
  <c r="P175" i="41"/>
  <c r="P127" i="41"/>
  <c r="P77" i="41"/>
  <c r="K318" i="41"/>
  <c r="E318" i="41"/>
  <c r="K273" i="41"/>
  <c r="E273" i="41"/>
  <c r="K226" i="41"/>
  <c r="E226" i="41"/>
  <c r="K178" i="41"/>
  <c r="E178" i="41"/>
  <c r="K129" i="41"/>
  <c r="E129" i="41"/>
  <c r="K80" i="41"/>
  <c r="E80" i="41"/>
  <c r="K41" i="41"/>
  <c r="E41" i="41"/>
  <c r="N32" i="46"/>
  <c r="D22" i="43" s="1"/>
  <c r="D20" i="43"/>
  <c r="D18" i="43"/>
  <c r="N26" i="46"/>
  <c r="N19" i="46"/>
  <c r="K32" i="46"/>
  <c r="K30" i="46"/>
  <c r="K26" i="46"/>
  <c r="K22" i="46"/>
  <c r="K19" i="46"/>
  <c r="K16" i="46"/>
  <c r="K12" i="46"/>
  <c r="P265" i="46"/>
  <c r="P220" i="46"/>
  <c r="P174" i="46"/>
  <c r="P130" i="46"/>
  <c r="P83" i="46"/>
  <c r="P312" i="46"/>
  <c r="P354" i="46"/>
  <c r="N16" i="46" l="1"/>
  <c r="D17" i="43" s="1"/>
  <c r="U73" i="49"/>
  <c r="V73" i="49"/>
  <c r="P73" i="49"/>
  <c r="N73" i="49"/>
  <c r="K315" i="46"/>
  <c r="E315" i="46"/>
  <c r="K268" i="46"/>
  <c r="E268" i="46"/>
  <c r="K223" i="46"/>
  <c r="E223" i="46"/>
  <c r="K177" i="46"/>
  <c r="E177" i="46"/>
  <c r="K133" i="46"/>
  <c r="E133" i="46"/>
  <c r="K86" i="46"/>
  <c r="E86" i="46"/>
  <c r="K42" i="46"/>
  <c r="E42" i="46"/>
  <c r="K1" i="48"/>
  <c r="E1" i="48"/>
  <c r="K78" i="47"/>
  <c r="E78" i="47"/>
  <c r="K154" i="47"/>
  <c r="E154" i="47"/>
  <c r="K115" i="47"/>
  <c r="E115" i="47"/>
  <c r="K63" i="47"/>
  <c r="E63" i="47"/>
  <c r="K48" i="47"/>
  <c r="E48" i="47"/>
  <c r="K36" i="47"/>
  <c r="E36" i="47"/>
  <c r="K18" i="47"/>
  <c r="E18" i="47"/>
  <c r="K1" i="47"/>
  <c r="E1" i="47"/>
  <c r="N83" i="46"/>
  <c r="H32" i="46"/>
  <c r="H30" i="46"/>
  <c r="N30" i="46" s="1"/>
  <c r="D21" i="43" s="1"/>
  <c r="H26" i="46"/>
  <c r="H22" i="46"/>
  <c r="N22" i="46" s="1"/>
  <c r="D19" i="43" s="1"/>
  <c r="H19" i="46"/>
  <c r="H16" i="46"/>
  <c r="H12" i="46"/>
  <c r="K1" i="46"/>
  <c r="E1" i="46"/>
  <c r="N12" i="46" l="1"/>
  <c r="D16" i="43" s="1"/>
  <c r="H33" i="46"/>
  <c r="H34" i="46" s="1"/>
  <c r="J19" i="49" s="1"/>
  <c r="J20" i="49" s="1"/>
  <c r="J22" i="49" s="1"/>
  <c r="K69" i="45"/>
  <c r="E69" i="45"/>
  <c r="O56" i="45"/>
  <c r="O55" i="45"/>
  <c r="L54" i="45"/>
  <c r="L53" i="45"/>
  <c r="D50" i="45"/>
  <c r="B50" i="45"/>
  <c r="K46" i="45"/>
  <c r="E46" i="45"/>
  <c r="B44" i="45"/>
  <c r="B43" i="45"/>
  <c r="F24" i="45"/>
  <c r="B19" i="45"/>
  <c r="D13" i="45"/>
  <c r="D8" i="45"/>
  <c r="K1" i="50"/>
  <c r="E1" i="50"/>
  <c r="K1" i="51"/>
  <c r="E1" i="51"/>
  <c r="I45" i="46" l="1"/>
  <c r="D25" i="43" s="1"/>
  <c r="D74" i="49"/>
  <c r="O52" i="45"/>
  <c r="K7" i="46" s="1"/>
  <c r="P35" i="46" s="1"/>
  <c r="H35" i="46" l="1"/>
  <c r="D23" i="43" s="1"/>
  <c r="H49" i="45"/>
  <c r="O57" i="45"/>
  <c r="L37" i="41"/>
  <c r="L36" i="41"/>
  <c r="H37" i="41"/>
  <c r="H36" i="41"/>
  <c r="L32" i="41"/>
  <c r="H32" i="41"/>
  <c r="D12" i="43" l="1"/>
  <c r="F14" i="38" l="1"/>
  <c r="B52" i="45" l="1"/>
  <c r="J137" i="47"/>
  <c r="J170" i="47"/>
  <c r="J41" i="41"/>
  <c r="J29" i="49"/>
  <c r="J80" i="41"/>
  <c r="J318" i="41"/>
  <c r="J178" i="41"/>
  <c r="J1" i="49"/>
  <c r="J273" i="41"/>
  <c r="J129" i="41"/>
  <c r="J226" i="41"/>
  <c r="J86" i="46"/>
  <c r="J63" i="47"/>
  <c r="J315" i="46"/>
  <c r="J78" i="47"/>
  <c r="J18" i="47"/>
  <c r="J154" i="47"/>
  <c r="J1" i="47"/>
  <c r="J115" i="47"/>
  <c r="J36" i="47"/>
  <c r="J177" i="46"/>
  <c r="J1" i="48"/>
  <c r="J42" i="46"/>
  <c r="J48" i="47"/>
  <c r="J268" i="46"/>
  <c r="J133" i="46"/>
  <c r="J223" i="46"/>
  <c r="J1" i="46"/>
  <c r="J69" i="45"/>
  <c r="I19" i="45"/>
  <c r="J1" i="50"/>
  <c r="J46" i="45"/>
  <c r="J1" i="51"/>
  <c r="D13" i="43"/>
  <c r="B3" i="42"/>
  <c r="D1" i="42"/>
  <c r="D2" i="42" s="1"/>
  <c r="K1" i="41" l="1"/>
  <c r="E1" i="41"/>
  <c r="N77" i="41" l="1"/>
  <c r="L34" i="41"/>
  <c r="H34" i="41"/>
  <c r="L28" i="41"/>
  <c r="H28" i="41"/>
  <c r="L24" i="41"/>
  <c r="H24" i="41"/>
  <c r="L21" i="41"/>
  <c r="H21" i="41"/>
  <c r="L18" i="41"/>
  <c r="H18" i="41"/>
  <c r="L14" i="41"/>
  <c r="H14" i="41"/>
  <c r="O32" i="41" l="1"/>
  <c r="D33" i="43" s="1"/>
  <c r="L35" i="41"/>
  <c r="O18" i="41"/>
  <c r="D29" i="43" s="1"/>
  <c r="H35" i="41"/>
  <c r="O21" i="41"/>
  <c r="D30" i="43" s="1"/>
  <c r="O34" i="41"/>
  <c r="D34" i="43" s="1"/>
  <c r="D28" i="43"/>
  <c r="O28" i="41"/>
  <c r="D32" i="43" s="1"/>
  <c r="O24" i="41"/>
  <c r="D31" i="43" s="1"/>
  <c r="J44" i="41" l="1"/>
  <c r="D37" i="43" s="1"/>
  <c r="H38" i="41"/>
  <c r="D35" i="43" s="1"/>
  <c r="K26" i="34"/>
  <c r="J26" i="34"/>
  <c r="E26" i="34"/>
  <c r="K1" i="30"/>
  <c r="K1" i="34"/>
  <c r="E1" i="30"/>
  <c r="E1" i="34"/>
  <c r="G9" i="38"/>
  <c r="B137" i="47" l="1"/>
  <c r="V37" i="49"/>
  <c r="U37" i="49"/>
  <c r="B143" i="47"/>
  <c r="N94" i="47"/>
  <c r="B82" i="47"/>
  <c r="N85" i="47"/>
  <c r="B170" i="47"/>
  <c r="C6" i="49"/>
  <c r="B318" i="41"/>
  <c r="B226" i="41"/>
  <c r="B129" i="41"/>
  <c r="B41" i="41"/>
  <c r="B273" i="41"/>
  <c r="B80" i="41"/>
  <c r="F37" i="49"/>
  <c r="B1" i="49"/>
  <c r="P74" i="49"/>
  <c r="N74" i="49"/>
  <c r="B29" i="49"/>
  <c r="N37" i="49"/>
  <c r="B178" i="41"/>
  <c r="B268" i="46"/>
  <c r="B177" i="46"/>
  <c r="B86" i="46"/>
  <c r="B1" i="48"/>
  <c r="B154" i="47"/>
  <c r="B63" i="47"/>
  <c r="B36" i="47"/>
  <c r="B1" i="47"/>
  <c r="B1" i="46"/>
  <c r="B315" i="46"/>
  <c r="B223" i="46"/>
  <c r="B133" i="46"/>
  <c r="B42" i="46"/>
  <c r="B78" i="47"/>
  <c r="B115" i="47"/>
  <c r="B48" i="47"/>
  <c r="B18" i="47"/>
  <c r="B46" i="45"/>
  <c r="D10" i="45"/>
  <c r="B1" i="51"/>
  <c r="O50" i="45"/>
  <c r="B69" i="45"/>
  <c r="B24" i="45"/>
  <c r="B1" i="50"/>
  <c r="B8" i="43"/>
  <c r="B1" i="30"/>
  <c r="B26" i="34"/>
  <c r="B1" i="34"/>
  <c r="B1" i="41"/>
  <c r="J1" i="41"/>
  <c r="J1" i="34"/>
  <c r="J1" i="30"/>
  <c r="C32" i="49" l="1"/>
  <c r="C31" i="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KLux</author>
    <author>VITA Program</author>
  </authors>
  <commentList>
    <comment ref="O2" authorId="0" shapeId="0" xr:uid="{5A57A7B4-D664-4C1F-A6AF-2547C24B7D8F}">
      <text>
        <r>
          <rPr>
            <sz val="8"/>
            <color indexed="81"/>
            <rFont val="Times New Roman"/>
            <family val="1"/>
          </rPr>
          <t xml:space="preserve">VDOE: The original application will be the first 2026-2027
 application for your division for this Title program.  </t>
        </r>
      </text>
    </comment>
    <comment ref="O4" authorId="0" shapeId="0" xr:uid="{4C764CF6-28D6-46DC-8D59-6FB7AF43C949}">
      <text>
        <r>
          <rPr>
            <sz val="8"/>
            <color indexed="81"/>
            <rFont val="Times New Roman"/>
            <family val="1"/>
          </rPr>
          <t>VDOE:  A  revision is required when the application is DENIED by VDOE.</t>
        </r>
      </text>
    </comment>
    <comment ref="O8" authorId="0" shapeId="0" xr:uid="{7D0D0940-6CC4-4A66-8EE4-320DCD270F36}">
      <text>
        <r>
          <rPr>
            <sz val="8"/>
            <color indexed="81"/>
            <rFont val="Times New Roman"/>
            <family val="1"/>
          </rPr>
          <t xml:space="preserve">VDOE:  An  amendment is made after the application is APPROVED by VDOE. </t>
        </r>
      </text>
    </comment>
    <comment ref="L54" authorId="1" shapeId="0" xr:uid="{AB53BCD9-6717-40B8-864F-D0F6201E976D}">
      <text>
        <r>
          <rPr>
            <sz val="8"/>
            <color indexed="81"/>
            <rFont val="Tahoma"/>
            <family val="2"/>
          </rPr>
          <t>If division receives Immigrant and Youth funds, complete the information in RED Immigrant and Youth Tab.</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VITA Program</author>
  </authors>
  <commentList>
    <comment ref="B9" authorId="0" shapeId="0" xr:uid="{6C915737-BC55-4E42-97DF-25FA3A54522E}">
      <text>
        <r>
          <rPr>
            <b/>
            <sz val="8"/>
            <color indexed="81"/>
            <rFont val="Tahoma"/>
            <family val="2"/>
          </rPr>
          <t>1000</t>
        </r>
        <r>
          <rPr>
            <sz val="8"/>
            <color indexed="81"/>
            <rFont val="Tahoma"/>
            <family val="2"/>
          </rPr>
          <t xml:space="preserve"> - Includes all compensation for the direct labor of persons in the employment of the local government.  Salaries and wages paid to employees for full‐ and part‐time work, including overtime, shift differential, and similar compensation. Includes payments for time not worked, including sick leave, vacation, holidays, jury duty, military leave, and other paid absences that are earned during the reporting period.</t>
        </r>
      </text>
    </comment>
    <comment ref="B13" authorId="0" shapeId="0" xr:uid="{8014EA0E-48D9-45E4-BC77-045CDC5F1761}">
      <text>
        <r>
          <rPr>
            <b/>
            <sz val="8"/>
            <color indexed="81"/>
            <rFont val="Tahoma"/>
            <family val="2"/>
          </rPr>
          <t xml:space="preserve">2000 </t>
        </r>
        <r>
          <rPr>
            <sz val="8"/>
            <color indexed="81"/>
            <rFont val="Tahoma"/>
            <family val="2"/>
          </rPr>
          <t xml:space="preserve">- Job related benefits provided to employees as part of their total compensation.  Fringe benefits include the employer’s portion of FICA, pensions, insurance (life, health, disability income, etc.) and employee allowances.  </t>
        </r>
        <r>
          <rPr>
            <sz val="9"/>
            <color indexed="81"/>
            <rFont val="Tahoma"/>
            <family val="2"/>
          </rPr>
          <t xml:space="preserve">
</t>
        </r>
      </text>
    </comment>
    <comment ref="B17" authorId="0" shapeId="0" xr:uid="{9DB33873-5228-4B4A-8086-43786BDC51B8}">
      <text>
        <r>
          <rPr>
            <b/>
            <sz val="8"/>
            <color indexed="81"/>
            <rFont val="Tahoma"/>
            <family val="2"/>
          </rPr>
          <t xml:space="preserve">3000 </t>
        </r>
        <r>
          <rPr>
            <sz val="8"/>
            <color indexed="81"/>
            <rFont val="Tahoma"/>
            <family val="2"/>
          </rPr>
          <t>- Services acquired from outside sources (i.e., private vendors, public authorities, or other governmental entities).  Purchase of the service is on a fee basis or fixed time contract basis.  Payments for rentals and utilities are not included in this account description.  Allowable payments would be to individual or firms that are independent contractors and not employees of the grantee or sub‐grantee organization.  The word honorarium is sometimes used to characterize such payments; the term “fee” is preferred.</t>
        </r>
        <r>
          <rPr>
            <sz val="9"/>
            <color indexed="81"/>
            <rFont val="Tahoma"/>
            <family val="2"/>
          </rPr>
          <t xml:space="preserve">
</t>
        </r>
      </text>
    </comment>
    <comment ref="B20" authorId="0" shapeId="0" xr:uid="{E2E89970-DB45-42B5-BF88-02AD07DEDEFB}">
      <text>
        <r>
          <rPr>
            <b/>
            <sz val="8"/>
            <color indexed="81"/>
            <rFont val="Tahoma"/>
            <family val="2"/>
          </rPr>
          <t>4000</t>
        </r>
        <r>
          <rPr>
            <sz val="8"/>
            <color indexed="81"/>
            <rFont val="Tahoma"/>
            <family val="2"/>
          </rPr>
          <t xml:space="preserve"> - Charges from an Internal Service Fund to other functions/activities/elements of the local government for the use of intergovernmental services, such as data processing, automotive/motor pool, central purchasing/central stores, print shop, and risk management. These services are provided by internal services within the School District and possibly the county but not a vendor.  </t>
        </r>
        <r>
          <rPr>
            <sz val="9"/>
            <color indexed="81"/>
            <rFont val="Tahoma"/>
            <family val="2"/>
          </rPr>
          <t xml:space="preserve">
</t>
        </r>
      </text>
    </comment>
    <comment ref="B23" authorId="0" shapeId="0" xr:uid="{82D5C097-F888-406E-9BB0-07010E22198A}">
      <text>
        <r>
          <rPr>
            <b/>
            <sz val="8"/>
            <color indexed="81"/>
            <rFont val="Tahoma"/>
            <family val="2"/>
          </rPr>
          <t>5000</t>
        </r>
        <r>
          <rPr>
            <sz val="8"/>
            <color indexed="81"/>
            <rFont val="Tahoma"/>
            <family val="2"/>
          </rPr>
          <t xml:space="preserve"> - Include expenditures that support the use of programs. Includes expenditures that support the program, including utilities (maintenance and operation of plant), staff/administrative/consultant travel, office phone charges, training, leases/rental, indirect cost, and other.</t>
        </r>
        <r>
          <rPr>
            <b/>
            <sz val="9"/>
            <color indexed="81"/>
            <rFont val="Tahoma"/>
            <family val="2"/>
          </rPr>
          <t xml:space="preserve">
</t>
        </r>
        <r>
          <rPr>
            <sz val="9"/>
            <color indexed="81"/>
            <rFont val="Tahoma"/>
            <family val="2"/>
          </rPr>
          <t xml:space="preserve">
</t>
        </r>
      </text>
    </comment>
    <comment ref="B27" authorId="0" shapeId="0" xr:uid="{27C2C5CD-B0C5-48C3-A057-26C06295997D}">
      <text>
        <r>
          <rPr>
            <b/>
            <sz val="8"/>
            <color indexed="81"/>
            <rFont val="Tahoma"/>
            <family val="2"/>
          </rPr>
          <t>6000</t>
        </r>
        <r>
          <rPr>
            <sz val="8"/>
            <color indexed="81"/>
            <rFont val="Tahoma"/>
            <family val="2"/>
          </rPr>
          <t xml:space="preserve"> – Includes articles and commodities that are consumed or materially altered when used and minor equipment that is not capitalized.  This includes any equipment purchased under $5,000, unless the LEA has set a lower capitalization threshold.  Therefore, computer equipment under $5,000 would be reported in “materials and supplies.”</t>
        </r>
        <r>
          <rPr>
            <sz val="9"/>
            <color indexed="81"/>
            <rFont val="Tahoma"/>
            <family val="2"/>
          </rPr>
          <t xml:space="preserve">
</t>
        </r>
      </text>
    </comment>
    <comment ref="B31" authorId="0" shapeId="0" xr:uid="{B51015AA-1C03-4EAB-BCD9-80C14159D9AA}">
      <text>
        <r>
          <rPr>
            <b/>
            <sz val="8"/>
            <color indexed="81"/>
            <rFont val="Tahoma"/>
            <family val="2"/>
          </rPr>
          <t>8000</t>
        </r>
        <r>
          <rPr>
            <sz val="8"/>
            <color indexed="81"/>
            <rFont val="Tahoma"/>
            <family val="2"/>
          </rPr>
          <t xml:space="preserve"> - Outlays that result in the acquisition of or additions to capitalized assets.  Capital Outlay does not include the purchase of equipment costing less than $5,000 unless the LEA has set a lower capitalization threshold.  </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VITA Program</author>
  </authors>
  <commentList>
    <comment ref="B11" authorId="0" shapeId="0" xr:uid="{00000000-0006-0000-0400-000001000000}">
      <text>
        <r>
          <rPr>
            <b/>
            <sz val="8"/>
            <color indexed="81"/>
            <rFont val="Tahoma"/>
            <family val="2"/>
          </rPr>
          <t xml:space="preserve">1000 - </t>
        </r>
        <r>
          <rPr>
            <sz val="8"/>
            <color indexed="81"/>
            <rFont val="Tahoma"/>
            <family val="2"/>
          </rPr>
          <t>Includes all compensation for the direct labor of persons in the employment of the local government.  Salaries and wages paid to employees for full‐ and part‐time work, including overtime, shift differential, and similar compensation. Includes payments for time not worked, including sick leave, vacation, holidays, jury duty, military leave, and other paid absences that are earned during the reporting period.</t>
        </r>
        <r>
          <rPr>
            <sz val="9"/>
            <color indexed="81"/>
            <rFont val="Tahoma"/>
            <family val="2"/>
          </rPr>
          <t xml:space="preserve">
</t>
        </r>
      </text>
    </comment>
    <comment ref="B15" authorId="0" shapeId="0" xr:uid="{00000000-0006-0000-0400-000002000000}">
      <text>
        <r>
          <rPr>
            <b/>
            <sz val="8"/>
            <color indexed="81"/>
            <rFont val="Tahoma"/>
            <family val="2"/>
          </rPr>
          <t>2000</t>
        </r>
        <r>
          <rPr>
            <sz val="8"/>
            <color indexed="81"/>
            <rFont val="Tahoma"/>
            <family val="2"/>
          </rPr>
          <t xml:space="preserve"> - Job related benefits provided to employees as part of their total compensation.  Fringe benefits include the employer’s portion of FICA, pensions, insurance (life, health, disability income, etc.) and employee allowances.  </t>
        </r>
        <r>
          <rPr>
            <sz val="9"/>
            <color indexed="81"/>
            <rFont val="Tahoma"/>
            <family val="2"/>
          </rPr>
          <t xml:space="preserve">
</t>
        </r>
      </text>
    </comment>
    <comment ref="B19" authorId="0" shapeId="0" xr:uid="{00000000-0006-0000-0400-000003000000}">
      <text>
        <r>
          <rPr>
            <b/>
            <sz val="8"/>
            <color indexed="81"/>
            <rFont val="Tahoma"/>
            <family val="2"/>
          </rPr>
          <t>3000</t>
        </r>
        <r>
          <rPr>
            <sz val="8"/>
            <color indexed="81"/>
            <rFont val="Tahoma"/>
            <family val="2"/>
          </rPr>
          <t xml:space="preserve"> - Services acquired from outside sources (i.e., private vendors, public authorities, or other governmental entities).  Purchase of the service is on a fee basis or fixed time contract basis.  Payments for rentals and utilities are not included in this account description.  Allowable payments would be to individual or firms that are independent contractors and not employees of the grantee or sub‐grantee organization.  The word honorarium is sometimes used to characterize such payments; the term “fee” is preferred.</t>
        </r>
        <r>
          <rPr>
            <sz val="9"/>
            <color indexed="81"/>
            <rFont val="Tahoma"/>
            <family val="2"/>
          </rPr>
          <t xml:space="preserve">
</t>
        </r>
      </text>
    </comment>
    <comment ref="B22" authorId="0" shapeId="0" xr:uid="{00000000-0006-0000-0400-000004000000}">
      <text>
        <r>
          <rPr>
            <b/>
            <sz val="8"/>
            <color indexed="81"/>
            <rFont val="Tahoma"/>
            <family val="2"/>
          </rPr>
          <t>4000</t>
        </r>
        <r>
          <rPr>
            <sz val="8"/>
            <color indexed="81"/>
            <rFont val="Tahoma"/>
            <family val="2"/>
          </rPr>
          <t xml:space="preserve"> - Charges from an Internal Service Fund to other functions/activities/elements of the local government for the use of intergovernmental services, such as data processing, automotive/motor pool, central purchasing/central stores, print shop, and risk management. These services are provided by internal services within the School District and possibly the county but not a vendor.  </t>
        </r>
        <r>
          <rPr>
            <sz val="9"/>
            <color indexed="81"/>
            <rFont val="Tahoma"/>
            <family val="2"/>
          </rPr>
          <t xml:space="preserve">
</t>
        </r>
      </text>
    </comment>
    <comment ref="B25" authorId="0" shapeId="0" xr:uid="{00000000-0006-0000-0400-000005000000}">
      <text>
        <r>
          <rPr>
            <b/>
            <sz val="8"/>
            <color indexed="81"/>
            <rFont val="Tahoma"/>
            <family val="2"/>
          </rPr>
          <t>5000</t>
        </r>
        <r>
          <rPr>
            <sz val="8"/>
            <color indexed="81"/>
            <rFont val="Tahoma"/>
            <family val="2"/>
          </rPr>
          <t xml:space="preserve"> - Include expenditures that support the use of programs. Includes expenditures that support the program, including utilities (maintenance and operation of plant), staff/administrative/consultant travel, office phone charges, training, leases/rental, indirect cost, and other.</t>
        </r>
        <r>
          <rPr>
            <sz val="9"/>
            <color indexed="81"/>
            <rFont val="Tahoma"/>
            <family val="2"/>
          </rPr>
          <t xml:space="preserve">
</t>
        </r>
      </text>
    </comment>
    <comment ref="B29" authorId="0" shapeId="0" xr:uid="{00000000-0006-0000-0400-000006000000}">
      <text>
        <r>
          <rPr>
            <b/>
            <sz val="8"/>
            <color indexed="81"/>
            <rFont val="Tahoma"/>
            <family val="2"/>
          </rPr>
          <t>6000</t>
        </r>
        <r>
          <rPr>
            <sz val="8"/>
            <color indexed="81"/>
            <rFont val="Tahoma"/>
            <family val="2"/>
          </rPr>
          <t xml:space="preserve"> – Includes articles and commodities that are consumed or materially altered when used and minor equipment that is not capitalized.  This includes any equipment purchased under $5,000, unless the LEA has set a lower capitalization threshold.  Therefore, computer equipment under $5,000 would be reported in “materials and supplies.”</t>
        </r>
        <r>
          <rPr>
            <sz val="9"/>
            <color indexed="81"/>
            <rFont val="Tahoma"/>
            <family val="2"/>
          </rPr>
          <t xml:space="preserve">
</t>
        </r>
      </text>
    </comment>
    <comment ref="B33" authorId="0" shapeId="0" xr:uid="{00000000-0006-0000-0400-000007000000}">
      <text>
        <r>
          <rPr>
            <b/>
            <sz val="8"/>
            <color indexed="81"/>
            <rFont val="Tahoma"/>
            <family val="2"/>
          </rPr>
          <t xml:space="preserve">8000 </t>
        </r>
        <r>
          <rPr>
            <sz val="8"/>
            <color indexed="81"/>
            <rFont val="Tahoma"/>
            <family val="2"/>
          </rPr>
          <t xml:space="preserve">- Outlays that result in the acquisition of or additions to capitalized assets.  Capital Outlay does not include the purchase of equipment costing less than $5,000 unless the LEA has set a lower capitalization threshold.  </t>
        </r>
        <r>
          <rPr>
            <sz val="9"/>
            <color indexed="81"/>
            <rFont val="Tahoma"/>
            <family val="2"/>
          </rPr>
          <t xml:space="preserve">
</t>
        </r>
      </text>
    </comment>
  </commentList>
</comments>
</file>

<file path=xl/sharedStrings.xml><?xml version="1.0" encoding="utf-8"?>
<sst xmlns="http://schemas.openxmlformats.org/spreadsheetml/2006/main" count="1129" uniqueCount="724">
  <si>
    <t>DETAILED BUDGET DESCRIPTION OF OBJECT CODE 2000</t>
  </si>
  <si>
    <t>Item Description</t>
  </si>
  <si>
    <t>Total Cost</t>
  </si>
  <si>
    <t>Total for Object Code:</t>
  </si>
  <si>
    <t xml:space="preserve">      </t>
  </si>
  <si>
    <t>OBJECT CODE DEFINITIONS:</t>
  </si>
  <si>
    <t>LOCAL EDUCATIONAL AGENCY CERTIFICATION</t>
  </si>
  <si>
    <t>Page 1</t>
  </si>
  <si>
    <t>Page 2</t>
  </si>
  <si>
    <t>Superintendent’s Signature</t>
  </si>
  <si>
    <t>Board Chairperson’s Signature</t>
  </si>
  <si>
    <t>Superintendent’s Name</t>
  </si>
  <si>
    <t>Board Chairperson’s Name</t>
  </si>
  <si>
    <t>Date</t>
  </si>
  <si>
    <t>Total Personal Services</t>
  </si>
  <si>
    <t>Page 3</t>
  </si>
  <si>
    <t>To be Completed by School Division</t>
  </si>
  <si>
    <t>Mailing Address (Street, City or Town, Zip Code)</t>
  </si>
  <si>
    <t>1.</t>
  </si>
  <si>
    <t>3.</t>
  </si>
  <si>
    <t>.</t>
  </si>
  <si>
    <t xml:space="preserve">Revision :   </t>
  </si>
  <si>
    <t>Date:</t>
  </si>
  <si>
    <t>Amendment:</t>
  </si>
  <si>
    <t>Amendment # </t>
  </si>
  <si>
    <t>Revision #</t>
  </si>
  <si>
    <t>on</t>
  </si>
  <si>
    <t>Yes</t>
  </si>
  <si>
    <t>No</t>
  </si>
  <si>
    <t>FTEs</t>
  </si>
  <si>
    <t xml:space="preserve"> Original </t>
  </si>
  <si>
    <t>2000 -
Employee Benefits</t>
  </si>
  <si>
    <t>3000 - 
Purchased/
Contracted Services</t>
  </si>
  <si>
    <t>4000 - 
Internal Services</t>
  </si>
  <si>
    <t>5000 - 
Other  
Charges</t>
  </si>
  <si>
    <t>8000 - 
Capital
Outlay</t>
  </si>
  <si>
    <t>Place an "X" by the applicable response.</t>
  </si>
  <si>
    <t xml:space="preserve">Date:       </t>
  </si>
  <si>
    <t>Total Other Charges</t>
  </si>
  <si>
    <t>Total Materials and Supplies</t>
  </si>
  <si>
    <t>Total Capital Outlay</t>
  </si>
  <si>
    <t>P. O. Box 2120</t>
  </si>
  <si>
    <t>2.</t>
  </si>
  <si>
    <t>Total Internal Services</t>
  </si>
  <si>
    <t>REVISIONS AND AMENDMENTS</t>
  </si>
  <si>
    <t>4.</t>
  </si>
  <si>
    <t>5.</t>
  </si>
  <si>
    <t>Explain</t>
  </si>
  <si>
    <t>Division Number:</t>
  </si>
  <si>
    <t>School Division:</t>
  </si>
  <si>
    <r>
      <t>Certification:</t>
    </r>
    <r>
      <rPr>
        <sz val="9"/>
        <rFont val="Times New Roman"/>
        <family val="1"/>
      </rPr>
      <t xml:space="preserve">  We hereby certify that, to the best of our knowledge, the information contained in this application is correct.  The agency named above has authorized us as its representatives to file this application, and such action is recorded in the minutes of the School Board meeting held </t>
    </r>
    <r>
      <rPr>
        <u/>
        <sz val="9"/>
        <rFont val="Times New Roman"/>
        <family val="1"/>
      </rPr>
      <t/>
    </r>
  </si>
  <si>
    <t>Total Purchased/Contracted Services</t>
  </si>
  <si>
    <t>Virginia Department of Education</t>
  </si>
  <si>
    <r>
      <rPr>
        <i/>
        <sz val="10"/>
        <rFont val="Times New Roman"/>
        <family val="1"/>
      </rPr>
      <t xml:space="preserve">Elementary and Secondary Education Act of 1965 </t>
    </r>
    <r>
      <rPr>
        <sz val="10"/>
        <rFont val="Times New Roman"/>
        <family val="1"/>
      </rPr>
      <t>(ESEA), as amended by</t>
    </r>
  </si>
  <si>
    <t>Richmond, Virginia 23218-2120</t>
  </si>
  <si>
    <t>Email:</t>
  </si>
  <si>
    <t>Phone:</t>
  </si>
  <si>
    <t>Ext:</t>
  </si>
  <si>
    <t>6.</t>
  </si>
  <si>
    <t>7.</t>
  </si>
  <si>
    <t>8.</t>
  </si>
  <si>
    <t>Section 427 of the General Education Provisions Act (GEPA) requires applicants for federal funds to include in their applications a description of the steps the applicant will take to ensure equitable access to, and participation in, federally-assisted programs for students, teachers, and other program beneficiaries with special needs. The provision allows applicants discretion in developing the required description. The statute highlights six types of barriers that can impede equitable access or participation: gender, race, national origin, color, disability, or age. Based on local circumstances, the applicant should determine whether these or other barriers may prevent students, teachers, etc., from such access or participation in the federally-funded project or activity. The description in the application of steps to be taken to overcome these barriers need not be lengthy; the application may provide a clear and succinct description of how the applicant plans to address those barriers that are applicable to their circumstances.</t>
  </si>
  <si>
    <t>Describe the steps the division will take to ensure equitable access to, and participation in, grant-funded programs for students, teachers, and other program beneficiaries with special needs as required by the General Education Provisions Act (GEPA) 427, OMB Control No. 1894-00045, Section 427.</t>
  </si>
  <si>
    <t>Total Employee Benefits</t>
  </si>
  <si>
    <t>DETAILED BUDGET DESCRIPTION OF OBJECT CODE 1000</t>
  </si>
  <si>
    <t>Page 15</t>
  </si>
  <si>
    <t>Page 16</t>
  </si>
  <si>
    <t>Page 17</t>
  </si>
  <si>
    <t xml:space="preserve">Section 5103(b)(2) of ESSA allows divisions to transfer all or a portion of the funds received from Title II, Part A, or Title IV, Part A, into: Title I, Part A; Title I, Part C; Title I, Part D; Title II, Part A; Title III, Part A; Title IV, Part A; or Title V, Part B.  </t>
  </si>
  <si>
    <t>Title I, Part A</t>
  </si>
  <si>
    <t>Title I, Part C</t>
  </si>
  <si>
    <t>Title II, Part A</t>
  </si>
  <si>
    <t xml:space="preserve">Private School Set-Aside </t>
  </si>
  <si>
    <t>Title IV, Part A</t>
  </si>
  <si>
    <t>Title II, Part A, Transferability</t>
  </si>
  <si>
    <t xml:space="preserve">Complete the tab below if funds will be transferred under Section 5103(b)(2). Please note that prior approval is required to transfer funds. The transfer request form is provided at </t>
  </si>
  <si>
    <t>Page 27</t>
  </si>
  <si>
    <t>Amount</t>
  </si>
  <si>
    <t>TO</t>
  </si>
  <si>
    <t>Title IV, Part A, Transferability</t>
  </si>
  <si>
    <t>Funding Source</t>
  </si>
  <si>
    <t>Page 29</t>
  </si>
  <si>
    <t>Page 30</t>
  </si>
  <si>
    <t>Page 26</t>
  </si>
  <si>
    <t>Page 28</t>
  </si>
  <si>
    <t>TRANSFERABILITY</t>
  </si>
  <si>
    <t>Page 18</t>
  </si>
  <si>
    <t>Page 23</t>
  </si>
  <si>
    <t>Page 19</t>
  </si>
  <si>
    <t>Page 20</t>
  </si>
  <si>
    <t>Page 21</t>
  </si>
  <si>
    <t>Page 22</t>
  </si>
  <si>
    <t>9.</t>
  </si>
  <si>
    <t>A.  COVER PAGE</t>
  </si>
  <si>
    <r>
      <t xml:space="preserve">the </t>
    </r>
    <r>
      <rPr>
        <i/>
        <sz val="10"/>
        <rFont val="Times New Roman"/>
        <family val="1"/>
      </rPr>
      <t>Every Student Succeeds Act of 2015</t>
    </r>
    <r>
      <rPr>
        <sz val="10"/>
        <rFont val="Times New Roman"/>
        <family val="1"/>
      </rPr>
      <t xml:space="preserve"> (ESSA), P.L. 114-95</t>
    </r>
  </si>
  <si>
    <t>Office of ESEA Programs</t>
  </si>
  <si>
    <r>
      <t xml:space="preserve">Place an "X" in the first box indicating whether it is a revision or amendment. Enter the date of the revision or amendment.  Indicate the tab(s) that have been changed. </t>
    </r>
    <r>
      <rPr>
        <b/>
        <sz val="9"/>
        <rFont val="Times New Roman"/>
        <family val="1"/>
      </rPr>
      <t>Provide a concise description of changes</t>
    </r>
    <r>
      <rPr>
        <sz val="9"/>
        <rFont val="Times New Roman"/>
        <family val="1"/>
      </rPr>
      <t xml:space="preserve"> (for example, "Programmatic Changes--purchase of additional reading materials, object code 6000; Budget Changes--decreased travel budget in object code 5000 and increased materials to purchase additional reading materials in object code 6000"). When completing an amendment, changes to the program overview may be reflected as additions at the end of the narrative.
NOTE: Any changes to the program budget should first be reflected in an amended application, followed by a budget transfer within 7 business days of approval of the amended application. Budget transfers will not be accepted without an approved amended application reflecting budget changes.</t>
    </r>
  </si>
  <si>
    <t xml:space="preserve">Please indicate how these funds will support any services and activities that are described in this application.  If program funds are expended for professional development, justify such expenditures by demonstrating a relationship between the proposed expenditure for professional development and the program services and activities described in the application. </t>
  </si>
  <si>
    <t>Program TO which funds will be transferred:</t>
  </si>
  <si>
    <t>Transfer Request Form</t>
  </si>
  <si>
    <t xml:space="preserve">Section 5103(b)(2) of the Every Student Succeeds Act allows LEAs to transfer funds between certain qualifying federal programs. If funds are transferred into or out of the Title II, Part A, program, PRIOR APPROVAL IS REQUIRED, and a separate Transferability approval form must be submitted. The transfer request form is available at </t>
  </si>
  <si>
    <t>Page 24</t>
  </si>
  <si>
    <t>Page 25</t>
  </si>
  <si>
    <t>17.</t>
  </si>
  <si>
    <t>16.</t>
  </si>
  <si>
    <t>15.</t>
  </si>
  <si>
    <t>14.</t>
  </si>
  <si>
    <t>13.</t>
  </si>
  <si>
    <t>12.</t>
  </si>
  <si>
    <t>11.</t>
  </si>
  <si>
    <t>10.</t>
  </si>
  <si>
    <t>Allocation</t>
  </si>
  <si>
    <t>Page 31</t>
  </si>
  <si>
    <t>GENERAL ASSURANCES</t>
  </si>
  <si>
    <t>Improving Basic Programs Operated by Local Educational Agencies</t>
  </si>
  <si>
    <t>Education of Migratory  Children</t>
  </si>
  <si>
    <t>Title I, Part D, Subpart 2</t>
  </si>
  <si>
    <t>Prevention and Intervention Programs for Children and Youth Who Are Neglected, Delinquent, or At-Risk</t>
  </si>
  <si>
    <t>Supporting Effective Instruction</t>
  </si>
  <si>
    <t>Language Instruction for English Learners and Immigrant Students</t>
  </si>
  <si>
    <t>Student Support and Academic Enrichments Grants</t>
  </si>
  <si>
    <t>Title V, Part B, Subpart 2</t>
  </si>
  <si>
    <t>Rural and Low-Income School Program</t>
  </si>
  <si>
    <t xml:space="preserve">Title III, Part A </t>
  </si>
  <si>
    <t>I.</t>
  </si>
  <si>
    <t>II.</t>
  </si>
  <si>
    <t>III.</t>
  </si>
  <si>
    <t>IV.</t>
  </si>
  <si>
    <t>The control of funds provided under each program and title to property acquired with program funds will be in a public agency, a nonprofit private agency, institution, organization, or an Indian tribe, if the law authorizing the program provides for assistance to those entities;</t>
  </si>
  <si>
    <t>Each program will be administered in accordance with all applicable statutes, regulations, program plans, and applications;</t>
  </si>
  <si>
    <t>The public agency, nonprofit private agency, institution, organization, or Indian tribe, will administer the funds and property to the extent required by the authorizing statutes;</t>
  </si>
  <si>
    <t xml:space="preserve">It will adopt and use proper methods of administering each program, including - </t>
  </si>
  <si>
    <t>A.</t>
  </si>
  <si>
    <t>B.</t>
  </si>
  <si>
    <t>C.</t>
  </si>
  <si>
    <t>The enforcement of any obligations imposed by law on agencies, institutions, organizations, and other recipients responsible for carrying out each program;</t>
  </si>
  <si>
    <t>The correction of deficiencies in program operations that are identified through audits, monitoring, or evaluation and that:</t>
  </si>
  <si>
    <t>It will maintain fiscal effort in support of free public education;</t>
  </si>
  <si>
    <t>V.</t>
  </si>
  <si>
    <t>VI.</t>
  </si>
  <si>
    <t>It will participate, if selected, in the state National Assessment of Educational Progress in 4th and 8th grade reading and mathematics carried out under Section 303 of the National Assessment of Educational Progress Act.</t>
  </si>
  <si>
    <t>The majority of the resources in the school division are derived from nonfederal funds;</t>
  </si>
  <si>
    <t>The federal funds are used to supplement, not supplant regular nonfederal funds;</t>
  </si>
  <si>
    <t>It will use such fiscal control and fund accounting procedures as will ensure proper disbursement of, and accounting for, federal funds paid to the applicant under each program;</t>
  </si>
  <si>
    <t>It consulted with teachers, school administrators, parents, members of the community, nonprofit organizations and other interested parties in the development of this plan;</t>
  </si>
  <si>
    <t>It afforded a reasonable opportunity for public comment on the plan or application and considered such comment before the application was submitted;</t>
  </si>
  <si>
    <t>It will provide information in an understandable and uniform format and, to the extent practicable, be provided in a language that the parents can understand;</t>
  </si>
  <si>
    <t>It will comply with the other application requirements outlined in</t>
  </si>
  <si>
    <t>Section 8501. Private School Children;</t>
  </si>
  <si>
    <t>Section 8502. Bypass; and</t>
  </si>
  <si>
    <t>Section 8521. Maintenance of Effort under Title VIII –Other Provisions;</t>
  </si>
  <si>
    <t>D.</t>
  </si>
  <si>
    <t>The school division/grantee assures:</t>
  </si>
  <si>
    <t xml:space="preserve">It will provide services with state and local funds that are at least comparable to services provided in schools and areas not receiving special federal funds; </t>
  </si>
  <si>
    <t>It is in compliance with the requirements in Title VIII, Section 8524 and has no policy that prevents, or otherwise denies participation in, constitutionally protected prayer in public elementary and secondary schools;</t>
  </si>
  <si>
    <t xml:space="preserve">It will comply with the audit requirements for each program; </t>
  </si>
  <si>
    <t xml:space="preserve">It will cooperate in carrying out any evaluation of each program conducted by or for the state educational agency, the Secretary, or other federal officials;
</t>
  </si>
  <si>
    <t xml:space="preserve">It will submit such reports to the state educational agency (which shall make the reports available to the Governor) and the Secretary of Education as the state educational agency and Secretary may require to enable the state educational agency and the Secretary to perform their duties under each program;
</t>
  </si>
  <si>
    <t xml:space="preserve">It will maintain such records for five years, provide such information, and afford such access to the records as the state educational agency (after consultation with the Governor) or the Secretary may reasonably require to carry out the state educational agency’s or the Secretary’s duties; </t>
  </si>
  <si>
    <t>It is in compliance with the requirement regarding equal access to public school facilities as specified in Title VIII, Section 8525;</t>
  </si>
  <si>
    <t>It is in compliance with the requirement regarding the prohibition on aiding and abetting sexual abuse as specified in Title VIII, Section 8546;</t>
  </si>
  <si>
    <r>
      <t xml:space="preserve">It will ensure that funds are expended in accordance with the school division’s approved application or amended application.  In the event the local division needs to expend funds in any manner other than stipulated in the approved application, the plan must be amended using the amendment process provided by the Department of Education.  The application must be amended </t>
    </r>
    <r>
      <rPr>
        <u/>
        <sz val="10"/>
        <rFont val="Times New Roman"/>
        <family val="1"/>
      </rPr>
      <t>before</t>
    </r>
    <r>
      <rPr>
        <sz val="10"/>
        <rFont val="Times New Roman"/>
        <family val="1"/>
      </rPr>
      <t xml:space="preserve"> funds can be expended for activities not approved in the original application;</t>
    </r>
  </si>
  <si>
    <t xml:space="preserve">It will collect and disseminate information collected under Section 1111 in a manner that protects the privacy of individuals;
</t>
  </si>
  <si>
    <t>It will comply with Section 22.1-277.07, of the Code of Virginia that requires the expulsion for one year of any student determined to have brought a firearm to school.  A description of each incident, the name of the school concerned, the number of students expelled from each school, and the type of firearm used in each instance of expulsion will be reported to the Virginia Department of Education in compliance with provisions under Section 8561 (Gun-Free Schools Act).  This agency has a policy that requires referral to the criminal justice or the juvenile delinquency system of any student who brings a firearm or weapon to school; and</t>
  </si>
  <si>
    <t>Total Allocation</t>
  </si>
  <si>
    <t>Individual Program Application</t>
  </si>
  <si>
    <t>Quantity</t>
  </si>
  <si>
    <t>DETAILED BUDGET DESCRIPTION OF OBJECT CODE 3000</t>
  </si>
  <si>
    <t>DETAILED BUDGET DESCRIPTION OF OBJECT CODE 4000</t>
  </si>
  <si>
    <t>DETAILED BUDGET DESCRIPTION OF OBJECT CODE 5000</t>
  </si>
  <si>
    <t>DETAILED BUDGET DESCRIPTION OF OBJECT CODE 6000</t>
  </si>
  <si>
    <t>DETAILED BUDGET DESCRIPTION OF OBJECT CODE 8000</t>
  </si>
  <si>
    <t>OBJECT CODE</t>
  </si>
  <si>
    <t>EXPENDITURE</t>
  </si>
  <si>
    <t>Allocation:</t>
  </si>
  <si>
    <t>Title IIIA Categories</t>
  </si>
  <si>
    <t>EL Subgrant</t>
  </si>
  <si>
    <t>IY Subgrant</t>
  </si>
  <si>
    <t>Title III, Part A (IY + EL)</t>
  </si>
  <si>
    <t>General Assurances</t>
  </si>
  <si>
    <t>Applicant  (Legal Name of Agency):</t>
  </si>
  <si>
    <t>Program from which funds will be transferred:</t>
  </si>
  <si>
    <t>PROGRAM SPECIFIC ASSURANCES</t>
  </si>
  <si>
    <t>Program Specific Assurances</t>
  </si>
  <si>
    <t>Page 32</t>
  </si>
  <si>
    <t>Page 33</t>
  </si>
  <si>
    <t xml:space="preserve">Title III funds cannot be used for academic programs and LIEP services provided to ELs that are required under other local, state, and federal laws to include Title VI of the Civil Rights Act of 1964, the Equal Educational Opportunities Act of 1974 (EEOA). The division will comply with the supplement, not supplant, provisions as described below: 
</t>
  </si>
  <si>
    <t>Section 3115</t>
  </si>
  <si>
    <t>(g) SUPPLEMENT, NOT SUPPLANT - Federal funds made available under this subpart shall be used so as to supplement the level of federal, state, and local public funds that, in the absence of such availability, would have been expended for programs for English learners and immigrant children and youth and in no case to supplant such Federal, State, and local public funds.</t>
  </si>
  <si>
    <t xml:space="preserve">a. </t>
  </si>
  <si>
    <t>b.</t>
  </si>
  <si>
    <t>(i).</t>
  </si>
  <si>
    <t>(ii).</t>
  </si>
  <si>
    <t>VII.</t>
  </si>
  <si>
    <t>VIII.</t>
  </si>
  <si>
    <t>IX.</t>
  </si>
  <si>
    <t>X.</t>
  </si>
  <si>
    <t>XI.</t>
  </si>
  <si>
    <t>It will include in the plan under ESEA Section 3114 a certification that all teachers in any LIEP are, or will be, funded under this part are fluent in English and any other language used for instruction, including having written and oral communications skills;</t>
  </si>
  <si>
    <t>It will comply with the parental notification requirements as described below:</t>
  </si>
  <si>
    <t xml:space="preserve">Each eligible entity using funds provided under this title to provide a LIEP shall, not later than 30 days after the beginning of the school year, inform a parent or the parents of ELs identified for participation in, or participating in, such program of — </t>
  </si>
  <si>
    <t>the reasons for the identification of their child as an EL and in need of placement in a LIEP;</t>
  </si>
  <si>
    <t>the child’s level of English proficiency, how such level was assessed, and the status of the child’s academic achievement;</t>
  </si>
  <si>
    <t>the method of instruction used in the program in which their child is, or will be, participating, and the methods of instruction used in other available programs, including how such programs differ in content, instruction goals, and use of English and a native language in instruction;</t>
  </si>
  <si>
    <t>how the program in which their child is, or will be participating, will meet the educational strengths and needs of the child;</t>
  </si>
  <si>
    <t>how such program will specifically help their child learn English, and meet age appropriate academic achievement standards for grade promotion and graduation;</t>
  </si>
  <si>
    <t>the specific exit requirements for such program, the expected rate of transition from such program into classrooms that are not tailored for ELs, and the expected rate of graduation from secondary school for such program if funds under this title are used for children in secondary schools;</t>
  </si>
  <si>
    <t>in the case of a child with a disability, how such program meets the objectives of the individualized education program of the child; and</t>
  </si>
  <si>
    <t xml:space="preserve">information pertaining to parental rights that includes written guidance — </t>
  </si>
  <si>
    <t>detailing —</t>
  </si>
  <si>
    <t>the right that parents have to have their child immediately removed from such program upon their request; and</t>
  </si>
  <si>
    <t>the options that parents have to decline to enroll their child in such program or to choose another program or method of instruction, if available; and</t>
  </si>
  <si>
    <t>assisting parents in selecting among various programs and methods of instruction, if more than one program or method is offered by the eligible entity.</t>
  </si>
  <si>
    <t>RECEIPT OF INFORMATION- The information required to be provided under subsection (a) to a parent shall be provided in an understandable and uniform format and, to the extent practicable, in a language that the parent can understand.</t>
  </si>
  <si>
    <t>It will comply with the Parents Right-to-Know requirements in ESEA Section 1112(e);</t>
  </si>
  <si>
    <t>It will annually assess the English proficiency of all ELs participating in programs funded under this part;</t>
  </si>
  <si>
    <t xml:space="preserve"> It will base its proposed plan on effective research on teaching ELs;</t>
  </si>
  <si>
    <t xml:space="preserve">It will ensure that the programs will enable children to speak, read, write, and comprehend the English language and meet challenging state academic content and student academic achievement standards; </t>
  </si>
  <si>
    <t xml:space="preserve"> It will not violate any state law, including state constitutional law, regarding the education of ELs, consistent with ESEA Sections 3125 and 3126; </t>
  </si>
  <si>
    <t>It consulted with teachers, researchers, school administrators and other school personnel, parents and family members, community members, public or private entities, institutions of higher education, and other stakeholders in developing the Title III local plan described in the program overview section;</t>
  </si>
  <si>
    <t>It will, if applicable, coordinate activities and share relevant data under the plan with local Head Start agencies, including migrant and seasonal Head Start agencies, and other early childhood education providers; and</t>
  </si>
  <si>
    <t xml:space="preserve">Immigrant children and youth (IY) funds will be specifically targeted to eligible immigrant students and their families.
</t>
  </si>
  <si>
    <t xml:space="preserve">Title III, Part A, Language Instruction for English Learners and Immigrant Students </t>
  </si>
  <si>
    <r>
      <t>Assurances:</t>
    </r>
    <r>
      <rPr>
        <b/>
        <sz val="9"/>
        <rFont val="Times New Roman"/>
        <family val="1"/>
      </rPr>
      <t xml:space="preserve">  </t>
    </r>
    <r>
      <rPr>
        <sz val="9"/>
        <rFont val="Times New Roman"/>
        <family val="1"/>
      </rPr>
      <t xml:space="preserve">The local educational agency assures that the </t>
    </r>
    <r>
      <rPr>
        <sz val="9"/>
        <color indexed="8"/>
        <rFont val="Times New Roman"/>
        <family val="1"/>
      </rPr>
      <t>Title III, Part A, program</t>
    </r>
    <r>
      <rPr>
        <sz val="9"/>
        <rFont val="Times New Roman"/>
        <family val="1"/>
      </rPr>
      <t xml:space="preserve"> will be administered and implemented in compliance with all applicable statutes, regulations, policies, and program plans.  </t>
    </r>
    <r>
      <rPr>
        <b/>
        <sz val="9"/>
        <rFont val="Times New Roman"/>
        <family val="1"/>
      </rPr>
      <t xml:space="preserve">Additionally, the local educational agency agrees by signing below to implement the general and program specific assurances located in the application.  The assurances and signed cover page are to be retained at the division level.  </t>
    </r>
  </si>
  <si>
    <t>Title III, Part A Coordinator:</t>
  </si>
  <si>
    <t>Divisions that receive an Immigrant Children and Youth (IY) award must complete the “IY” tab after allocations are released.</t>
  </si>
  <si>
    <t>I/Y Award Amount:</t>
  </si>
  <si>
    <t>EL Award Amount:</t>
  </si>
  <si>
    <t>Title III, Part A, English Learners:  
(Total  of: a + b; only a; or only b)</t>
  </si>
  <si>
    <t>Title II, Part A Transferability</t>
  </si>
  <si>
    <t>Title IV, Part A Transferability</t>
  </si>
  <si>
    <t>a.  EL Subgrant</t>
  </si>
  <si>
    <t>b.  Immigrant Children and Youth  Subgrant</t>
  </si>
  <si>
    <t xml:space="preserve">Subtotal </t>
  </si>
  <si>
    <t>Title III, Part A, English Learners (EL Subgrant)</t>
  </si>
  <si>
    <r>
      <t>B.</t>
    </r>
    <r>
      <rPr>
        <b/>
        <sz val="7"/>
        <rFont val="Times New Roman"/>
        <family val="1"/>
      </rPr>
      <t>  </t>
    </r>
    <r>
      <rPr>
        <b/>
        <sz val="11"/>
        <rFont val="Times New Roman"/>
        <family val="1"/>
      </rPr>
      <t>BUDGET SUMMARY</t>
    </r>
  </si>
  <si>
    <t>EL SUBGRANT</t>
  </si>
  <si>
    <t>IMMIGRANT CHILDREN &amp; YOUTH
(IY) SUBGRANT</t>
  </si>
  <si>
    <t>DOES BUDGET SUMMARY MATCH DETAIL BUDGET?</t>
  </si>
  <si>
    <t>Non-Administrative</t>
  </si>
  <si>
    <t>Private School Set-Aside</t>
  </si>
  <si>
    <t>6000 - 
Materials
 and Supplies</t>
  </si>
  <si>
    <t>Contracted Services</t>
  </si>
  <si>
    <t>Internal Services</t>
  </si>
  <si>
    <t>Indirect Cost</t>
  </si>
  <si>
    <t>Administrative</t>
  </si>
  <si>
    <t>Materials</t>
  </si>
  <si>
    <t>TOTAL SUBGRANT BUDGET</t>
  </si>
  <si>
    <t>TOTAL ALLOCATION</t>
  </si>
  <si>
    <t>TOTAL SET-ASIDE</t>
  </si>
  <si>
    <t>TOTAL PRIVATE SCHOOL SET-ASIDE</t>
  </si>
  <si>
    <r>
      <t>C.</t>
    </r>
    <r>
      <rPr>
        <b/>
        <sz val="7"/>
        <rFont val="Times New Roman"/>
        <family val="1"/>
      </rPr>
      <t>  </t>
    </r>
    <r>
      <rPr>
        <b/>
        <sz val="11"/>
        <rFont val="Times New Roman"/>
        <family val="1"/>
      </rPr>
      <t>DETAILED BUDGET BREAKDOWN</t>
    </r>
  </si>
  <si>
    <t>Category</t>
  </si>
  <si>
    <t>Indicate the fixed charge categories (such as FICA, health, etc.) and specify the amount of each.</t>
  </si>
  <si>
    <t>If program funds are expended for internal services, describe these services below.</t>
  </si>
  <si>
    <t>Provide a description for expenses related to object code 5000.  Include expenditures that support the use of programs. Includes expenditures that support the program, staff/administrative/consultant travel, office phone charges, training, leases/rental, indirect cost, and other.</t>
  </si>
  <si>
    <t>Page 4</t>
  </si>
  <si>
    <t>Page 5</t>
  </si>
  <si>
    <t>Page 6</t>
  </si>
  <si>
    <t>Page 7</t>
  </si>
  <si>
    <t>Page 8</t>
  </si>
  <si>
    <t>Page 9</t>
  </si>
  <si>
    <t>Page 10</t>
  </si>
  <si>
    <t>Page 11</t>
  </si>
  <si>
    <t>Page 13</t>
  </si>
  <si>
    <t>Page 12</t>
  </si>
  <si>
    <t>Page 14</t>
  </si>
  <si>
    <t>Provide a description of the positions supported with funds from this program. Indicate if any positions are newly funded under this program.  Explain the supplementary nature of any new positions. (Required if staff positions are to be funded by federal funds).</t>
  </si>
  <si>
    <t>F.  PROGRAMS AND SERVICES FOR ELs AND THEIR FAMILIES</t>
  </si>
  <si>
    <t>Narrative Boxes:</t>
  </si>
  <si>
    <t>F.  PROGRAMS AND SERVICES FOR ELs AND THEIR FAMILIES (CONTINUED)</t>
  </si>
  <si>
    <t>The number of ELs division-wide (Level 1-4.3)</t>
  </si>
  <si>
    <t>Application ESSA Compliance Components using Title III Funds</t>
  </si>
  <si>
    <t>Measurable Objective 1:</t>
  </si>
  <si>
    <t>Measurable Objective 2:</t>
  </si>
  <si>
    <t>Measurable Objective 3:</t>
  </si>
  <si>
    <t>Measurable Objective 4:</t>
  </si>
  <si>
    <t>Measurable Objective 5:</t>
  </si>
  <si>
    <t>Effective research-based services and activities that will be implemented and supported by the requested funds to achieve the objective.</t>
  </si>
  <si>
    <t>Possible Subgrant Activities</t>
  </si>
  <si>
    <t>Box A.</t>
  </si>
  <si>
    <t>Box B.</t>
  </si>
  <si>
    <t>LIEPs</t>
  </si>
  <si>
    <t>Transitional Bilingual</t>
  </si>
  <si>
    <t>Dual Language or Two-way Immersion</t>
  </si>
  <si>
    <t>Language of Instruction
(if applicable)</t>
  </si>
  <si>
    <t>I.  IMMIGRANT CHILDREN &amp; YOUTH (IY) FUNDS UNDER TITLE III</t>
  </si>
  <si>
    <t>Complete if IY funds are allocated</t>
  </si>
  <si>
    <t>Purpose of Immigrant Children and Youth (IY) Funds</t>
  </si>
  <si>
    <t xml:space="preserve">Under Section 3114 of the ESEA, Immigrant Children and Youth (IY) funds may be used for supplemental services to improve the academic achievement of IY students including activities that increase the knowledge and skills of teachers who serve IY students. All services provided to IY students  using IY funds must supplement, and not supplant, the services that must be provided to IY students under Title VI of the Civil Rights Act of 1964 (Title VI), the Equal Educational Opportunities Act of 1974 (EEOA), and other requirements, including those under State or local laws. Immigrant Children and Youth (IY) funds must solely be expended on programs and services for immigrant students or their families. </t>
  </si>
  <si>
    <t xml:space="preserve">Description of Program and Services for Immigrant Students </t>
  </si>
  <si>
    <t>Describe how the division will use Immigrant Children and Youth (IY) funds to provide enhanced instructional opportunities specifically for immigrant students or their families.</t>
  </si>
  <si>
    <t>Describe how the division will evaluate the success of the enhanced instructional opportunities targeting immigrant students or their families.</t>
  </si>
  <si>
    <t>K.  GENERAL EDUCATION PROVISIONS ACT (GEPA) SECTION 427</t>
  </si>
  <si>
    <t>J.  PRIVATE SCHOOL PARTICIPATION</t>
  </si>
  <si>
    <t>Each year, the school division must contact all eligible private (nonprofit) schools and engage in meaningful consultation on the availability of equitable services funded by Title III, Part A. (ESEA Title VIII  Uniform Provisions, Part F, Subpart 1).</t>
  </si>
  <si>
    <t>Yes (If yes, complete the remainder of this page.)</t>
  </si>
  <si>
    <t>No (If no, it is not necessary to complete the rest of this page.)</t>
  </si>
  <si>
    <t>Place an "X" in the appropriate block(s) to indicate how private schools were notified of the availability of equitable services funded by Title III, Part A. (Copies of the notification must be kept on file for monitoring purposes.)</t>
  </si>
  <si>
    <t>Regular Mail</t>
  </si>
  <si>
    <t>Telephone Calls</t>
  </si>
  <si>
    <t>Visits to the Private School</t>
  </si>
  <si>
    <t>Certified Mail</t>
  </si>
  <si>
    <t>Meetings</t>
  </si>
  <si>
    <t>Other (Please specify)</t>
  </si>
  <si>
    <t>Determining Set-Asides (These fields will calculate automatically once enrollment figures have been entered).</t>
  </si>
  <si>
    <t>a. Title III Budget</t>
  </si>
  <si>
    <t>b. Proportionate Share</t>
  </si>
  <si>
    <t>c. Additional set-aside for equitable services (if necessary)</t>
  </si>
  <si>
    <t>d. Amount to use for set-aside calculations</t>
  </si>
  <si>
    <t>Determining additional set-asides as a result of Transferability. These fields will calculate automatically once budget and enrollment figures have been entered.</t>
  </si>
  <si>
    <t>CALCULATION OF SET-ASIDES</t>
  </si>
  <si>
    <t>A</t>
  </si>
  <si>
    <t>B</t>
  </si>
  <si>
    <t>C</t>
  </si>
  <si>
    <t>D</t>
  </si>
  <si>
    <t>E</t>
  </si>
  <si>
    <t>F</t>
  </si>
  <si>
    <t xml:space="preserve"> Private Schools</t>
  </si>
  <si>
    <t>Number of Identified Students</t>
  </si>
  <si>
    <t>Description of Services</t>
  </si>
  <si>
    <t>Estimated Value of Additional Services from Transferability Funds</t>
  </si>
  <si>
    <t>Total Identified Students</t>
  </si>
  <si>
    <t>Total Private School Set-Asides</t>
  </si>
  <si>
    <t xml:space="preserve">Per Pupil Expenditure 
(calculated field):          </t>
  </si>
  <si>
    <t xml:space="preserve">Per Pupil Expenditure for Transferability funds (calculated field):          </t>
  </si>
  <si>
    <t>Page 36</t>
  </si>
  <si>
    <t>Page 37</t>
  </si>
  <si>
    <t>Page 38</t>
  </si>
  <si>
    <r>
      <t>Use of Funds:</t>
    </r>
    <r>
      <rPr>
        <sz val="9"/>
        <rFont val="Times New Roman"/>
        <family val="1"/>
      </rPr>
      <t xml:space="preserve">  The applicant designated above applies for an allocation of federal assistance as appropriated under </t>
    </r>
    <r>
      <rPr>
        <i/>
        <sz val="9"/>
        <rFont val="Times New Roman"/>
        <family val="1"/>
      </rPr>
      <t>ESEA.</t>
    </r>
    <r>
      <rPr>
        <sz val="9"/>
        <rFont val="Times New Roman"/>
        <family val="1"/>
      </rPr>
      <t xml:space="preserve">  Funds are available to support local education reform efforts that are consistent with statewide education reform efforts to: 1) provide funding to implement promising education reform programs and school improvement programs based on evidence-based research;  2) provide a continuing source of innovative and educational improvement;  3) meet the educational needs of all students; and 4) develop and implement education programs to improve student achievement and teacher performance. 
Specific uses of funds for this application are found in the "Guidelines, Instructions, and Assurances" document.</t>
    </r>
  </si>
  <si>
    <t>Does the allocation total match the total in cell F24?</t>
  </si>
  <si>
    <t>Division</t>
  </si>
  <si>
    <t>Total Personnel Services</t>
  </si>
  <si>
    <t>Application Directory</t>
  </si>
  <si>
    <t>Tab #</t>
  </si>
  <si>
    <t>Check Mark</t>
  </si>
  <si>
    <t>Tab Name</t>
  </si>
  <si>
    <t>Push This Button to Go to the Desired Page</t>
  </si>
  <si>
    <t>Total Materials &amp; Supplies</t>
  </si>
  <si>
    <t>B2</t>
  </si>
  <si>
    <t>Transferability</t>
  </si>
  <si>
    <t>GEPA</t>
  </si>
  <si>
    <t>Expenditure Descriptions</t>
  </si>
  <si>
    <t>EXPENDITURE ACCOUNT DESCRIPTIONS</t>
  </si>
  <si>
    <t>Title III Budget</t>
  </si>
  <si>
    <t>Title III Program</t>
  </si>
  <si>
    <t>IY</t>
  </si>
  <si>
    <t>Private Schools</t>
  </si>
  <si>
    <t>Eligible Program</t>
  </si>
  <si>
    <t>Allocation Total</t>
  </si>
  <si>
    <t>Consolidated
Yes or No</t>
  </si>
  <si>
    <t>AMOUNT TRANSFERRED INTO PROGRAM</t>
  </si>
  <si>
    <t>DOES THE BUDGET SUMMARY  MATCH THE DETAILED BUDGET BREAKDOWN?</t>
  </si>
  <si>
    <t>1000 -
 Personnel Services</t>
  </si>
  <si>
    <t>6000 - 
Materials
and Supplies</t>
  </si>
  <si>
    <t>TOTAL BUDGET</t>
  </si>
  <si>
    <t>Indicate the fixed charge categories (such as FICA, health insurance, etc.) and specify the amount of each.</t>
  </si>
  <si>
    <t xml:space="preserve">Funding Source </t>
  </si>
  <si>
    <t>1000 -
Personnel Services</t>
  </si>
  <si>
    <t xml:space="preserve">APPLICATION INFORMATION </t>
  </si>
  <si>
    <t>D.  BUDGET SUMMARY</t>
  </si>
  <si>
    <t>E.  DETAILED BUDGET BREAKDOWN</t>
  </si>
  <si>
    <t>Conracted Services</t>
  </si>
  <si>
    <t xml:space="preserve">TOTAL PRIVATE SCHOOL SET-ASIDE </t>
  </si>
  <si>
    <t>Allocation Total Column:</t>
  </si>
  <si>
    <t xml:space="preserve">Allocation Check Column: </t>
  </si>
  <si>
    <t>Project Group ID:</t>
  </si>
  <si>
    <t>6</t>
  </si>
  <si>
    <t>Div Num</t>
  </si>
  <si>
    <t>Consolidated App Flag</t>
  </si>
  <si>
    <t xml:space="preserve">Change Colors on all the sheets </t>
  </si>
  <si>
    <t>Accomack County Public Schools</t>
  </si>
  <si>
    <t>Albemarle County Public Schools</t>
  </si>
  <si>
    <t>Yes or No</t>
  </si>
  <si>
    <t>Alexandria City Public Schools</t>
  </si>
  <si>
    <t>Amelia County Public Schools</t>
  </si>
  <si>
    <r>
      <rPr>
        <b/>
        <sz val="9"/>
        <rFont val="Times New Roman"/>
        <family val="1"/>
      </rPr>
      <t>Step 1</t>
    </r>
    <r>
      <rPr>
        <sz val="9"/>
        <rFont val="Times New Roman"/>
        <family val="1"/>
      </rPr>
      <t>.   Go to "Narrative" TAB and click on a CELL with LAST Year's   Blank COLOR</t>
    </r>
  </si>
  <si>
    <t>Amherst County Public Schools</t>
  </si>
  <si>
    <t>Appomattox County Public Schools</t>
  </si>
  <si>
    <t>Arlington County Public Schools</t>
  </si>
  <si>
    <r>
      <rPr>
        <b/>
        <sz val="9"/>
        <rFont val="Times New Roman"/>
        <family val="1"/>
      </rPr>
      <t>Step 2.</t>
    </r>
    <r>
      <rPr>
        <sz val="9"/>
        <rFont val="Times New Roman"/>
        <family val="1"/>
      </rPr>
      <t xml:space="preserve">   Pick a New COLOR# for this year Type the number into AE21(Color B:)</t>
    </r>
  </si>
  <si>
    <t>Augusta County Public Schools</t>
  </si>
  <si>
    <t>Bath County Public Schools</t>
  </si>
  <si>
    <r>
      <rPr>
        <b/>
        <sz val="9"/>
        <rFont val="Times New Roman"/>
        <family val="1"/>
      </rPr>
      <t>Step 3</t>
    </r>
    <r>
      <rPr>
        <sz val="9"/>
        <rFont val="Times New Roman"/>
        <family val="1"/>
      </rPr>
      <t>.   Refresh the color chart to the left by pessing "Refresh"</t>
    </r>
  </si>
  <si>
    <t>Bedford County Public Schools</t>
  </si>
  <si>
    <t>Bland County Public Schools</t>
  </si>
  <si>
    <t>Botetourt County Public Schools</t>
  </si>
  <si>
    <t>Bristol City Public Schools</t>
  </si>
  <si>
    <t>Brunswick County Public Schools</t>
  </si>
  <si>
    <t>Range for Color Change</t>
  </si>
  <si>
    <t>Color #</t>
  </si>
  <si>
    <t>Buchanan County Public Schools</t>
  </si>
  <si>
    <t>Buckingham County Public Schools</t>
  </si>
  <si>
    <r>
      <rPr>
        <b/>
        <sz val="9"/>
        <rFont val="Times New Roman"/>
        <family val="1"/>
      </rPr>
      <t>Step 4</t>
    </r>
    <r>
      <rPr>
        <sz val="9"/>
        <rFont val="Times New Roman"/>
        <family val="1"/>
      </rPr>
      <t>.   Refresh the color from Color A:  to Color B: for all Tabs listed</t>
    </r>
  </si>
  <si>
    <t>Buena Vista City Public Schools</t>
  </si>
  <si>
    <t>Campbell County Public Schools</t>
  </si>
  <si>
    <t>Caroline County Public Schools</t>
  </si>
  <si>
    <t>Carroll County Public Schools</t>
  </si>
  <si>
    <t>Charles City County Public Schools</t>
  </si>
  <si>
    <t>Northampton County Public Schools</t>
  </si>
  <si>
    <t>Charlotte County Public Schools</t>
  </si>
  <si>
    <t>James Madison University</t>
  </si>
  <si>
    <t>Charlottesville City Public Schools</t>
  </si>
  <si>
    <t>Westmoreland County Public Schools</t>
  </si>
  <si>
    <t>Chesapeake City Public Schools</t>
  </si>
  <si>
    <t>Chesterfield County Public Schools</t>
  </si>
  <si>
    <t>Clarke County Public Schools</t>
  </si>
  <si>
    <t>Colonial Beach Town Public Schools</t>
  </si>
  <si>
    <t>State Operated Programs</t>
  </si>
  <si>
    <t>Colonial Heights City Public Schools</t>
  </si>
  <si>
    <t>Craig County Public Schools</t>
  </si>
  <si>
    <t>Culpeper County Public Schools</t>
  </si>
  <si>
    <t>Cumberland County Public Schools</t>
  </si>
  <si>
    <t>Danville City Public Schools</t>
  </si>
  <si>
    <t>Department Of Juvenile Justice</t>
  </si>
  <si>
    <t>Dickenson County Public Schools</t>
  </si>
  <si>
    <t>Dinwiddie County Public Schools</t>
  </si>
  <si>
    <t>Essex County Public Schools</t>
  </si>
  <si>
    <t>Fairfax County Public Schools</t>
  </si>
  <si>
    <t>Falls Church City Public Schools</t>
  </si>
  <si>
    <t>Fauquier County Public Schools</t>
  </si>
  <si>
    <t>Floyd County Public Schools</t>
  </si>
  <si>
    <t>Fluvanna County Public Schools</t>
  </si>
  <si>
    <t>Franklin City Public Schools</t>
  </si>
  <si>
    <t>Franklin County Public Schools</t>
  </si>
  <si>
    <t>Frederick County Public Schools</t>
  </si>
  <si>
    <t>Fredericksburg City Public Schools</t>
  </si>
  <si>
    <t>Galax City Public Schools</t>
  </si>
  <si>
    <t>Giles County Public Schools</t>
  </si>
  <si>
    <t>Gloucester County Public Schools</t>
  </si>
  <si>
    <t>Goochland County Public Schools</t>
  </si>
  <si>
    <t>Grayson County Public Schools</t>
  </si>
  <si>
    <t>Greene County Public Schools</t>
  </si>
  <si>
    <t>Greensville County Public Schools</t>
  </si>
  <si>
    <t>Halifax County Public Schools</t>
  </si>
  <si>
    <t>Hampton City Public Schools</t>
  </si>
  <si>
    <t>Hanover County Public Schools</t>
  </si>
  <si>
    <t>Harrisonburg City Public Schools</t>
  </si>
  <si>
    <t>Henrico County Public Schools</t>
  </si>
  <si>
    <t>Henry County Public Schools</t>
  </si>
  <si>
    <t>Highland County Public Schools</t>
  </si>
  <si>
    <t>Hopewell City Public Schools</t>
  </si>
  <si>
    <t>Isle Of Wight County Public Schools</t>
  </si>
  <si>
    <t>King And Queen County Public Schools</t>
  </si>
  <si>
    <t>King George County Public Schools</t>
  </si>
  <si>
    <t>King William County Public Schools</t>
  </si>
  <si>
    <t>Lancaster County Public Schools</t>
  </si>
  <si>
    <t>Lee County Public Schools</t>
  </si>
  <si>
    <t>Lexington City Public Schools</t>
  </si>
  <si>
    <t>Loudoun County Public Schools</t>
  </si>
  <si>
    <t>Louisa County Public Schools</t>
  </si>
  <si>
    <t>Lunenburg County Public Schools</t>
  </si>
  <si>
    <t>Lynchburg City Public Schools</t>
  </si>
  <si>
    <t>Madison County Public Schools</t>
  </si>
  <si>
    <t>Manassas City Public Schools</t>
  </si>
  <si>
    <t>Manassas Park City Public Schools</t>
  </si>
  <si>
    <t>Martinsville City Public Schools</t>
  </si>
  <si>
    <t>Mathews County Public Schools</t>
  </si>
  <si>
    <t>Mecklenburg County Public Schools</t>
  </si>
  <si>
    <t>Middlesex County Public Schools</t>
  </si>
  <si>
    <t>Montgomery County Public Schools</t>
  </si>
  <si>
    <t>Nelson County Public Schools</t>
  </si>
  <si>
    <t>New Kent County Public Schools</t>
  </si>
  <si>
    <t>Newport News City Public Schools</t>
  </si>
  <si>
    <t>Norfolk City Public Schools</t>
  </si>
  <si>
    <t>Northumberland County Public Schools</t>
  </si>
  <si>
    <t>Norton City Public Schools</t>
  </si>
  <si>
    <t>Nottoway County Public Schools</t>
  </si>
  <si>
    <t>Orange County Public Schools</t>
  </si>
  <si>
    <t>Page County Public Schools</t>
  </si>
  <si>
    <t>Patrick County Public Schools</t>
  </si>
  <si>
    <t>Petersburg City Public Schools</t>
  </si>
  <si>
    <t>Pittsylvania County Public Schools</t>
  </si>
  <si>
    <t>Poquoson City Public Schools</t>
  </si>
  <si>
    <t>Portsmouth City Public Schools</t>
  </si>
  <si>
    <t>Powhatan County Public Schools</t>
  </si>
  <si>
    <t>Prince Edward County Public Schools</t>
  </si>
  <si>
    <t>Prince George County Public Schools</t>
  </si>
  <si>
    <t>Prince William County Public Schools</t>
  </si>
  <si>
    <t>Pulaski County Public Schools</t>
  </si>
  <si>
    <t>Radford City Public Schools</t>
  </si>
  <si>
    <t>Rappahannock County Public Schools</t>
  </si>
  <si>
    <t>Richmond City Public Schools</t>
  </si>
  <si>
    <t>Richmond County Public Schools</t>
  </si>
  <si>
    <t>Roanoke City Public Schools</t>
  </si>
  <si>
    <t>Roanoke County Public Schools</t>
  </si>
  <si>
    <t>Rockbridge County Public Schools</t>
  </si>
  <si>
    <t>Rockingham County Public Schools</t>
  </si>
  <si>
    <t>Russell County Public Schools</t>
  </si>
  <si>
    <t>Salem City Public Schools</t>
  </si>
  <si>
    <t>Scott County Public Schools</t>
  </si>
  <si>
    <t>Shenandoah County Public Schools</t>
  </si>
  <si>
    <t>Smyth County Public Schools</t>
  </si>
  <si>
    <t>Southampton County Public Schools</t>
  </si>
  <si>
    <t>Spotsylvania County Public Schools</t>
  </si>
  <si>
    <t>Stafford County Public Schools</t>
  </si>
  <si>
    <t>Staunton City Public Schools</t>
  </si>
  <si>
    <t>Suffolk City Public Schools</t>
  </si>
  <si>
    <t>Surry County Public Schools</t>
  </si>
  <si>
    <t>Sussex County Public Schools</t>
  </si>
  <si>
    <t>Tazewell County Public Schools</t>
  </si>
  <si>
    <t>Va Beach City Public Schools</t>
  </si>
  <si>
    <t>Va Dept Of Correctional Education</t>
  </si>
  <si>
    <t>VSDB Staunton</t>
  </si>
  <si>
    <t>Warren County Public Schools</t>
  </si>
  <si>
    <t>Washington County Public Schools</t>
  </si>
  <si>
    <t>Waynesboro City Public Schools</t>
  </si>
  <si>
    <t>West Point Town Public Schools</t>
  </si>
  <si>
    <t>Williamsburg City Public Schools</t>
  </si>
  <si>
    <t>Winchester City Public Schools</t>
  </si>
  <si>
    <t>Wise County Public Schools</t>
  </si>
  <si>
    <t>Wythe County Public Schools</t>
  </si>
  <si>
    <t>York County Public Schools</t>
  </si>
  <si>
    <t>Color and Color# (Number)</t>
  </si>
  <si>
    <t>Due by:</t>
  </si>
  <si>
    <t>Select the division name from the dropdown box.  The division number will auto populate.</t>
  </si>
  <si>
    <t>Revision:</t>
  </si>
  <si>
    <t>Select the appropriate tab(s) and press the "Print" button.</t>
  </si>
  <si>
    <t>Select the appropriate button to move to the desired section within the application.</t>
  </si>
  <si>
    <t>Button #</t>
  </si>
  <si>
    <t>Transferability Tab</t>
  </si>
  <si>
    <t>Detailed Budget Breakdown</t>
  </si>
  <si>
    <t>Does the Detailed Budget Breakdown Match the Total Allocation?</t>
  </si>
  <si>
    <t>Does the Transferability Detailed Budget Breakdown Match the Transferability Allocation?</t>
  </si>
  <si>
    <t>Print Application</t>
  </si>
  <si>
    <t>Difference</t>
  </si>
  <si>
    <t>Print All Tabs below</t>
  </si>
  <si>
    <t>Anchor Cell is AN3</t>
  </si>
  <si>
    <t>Press the Format Painter ICON.  Click on the Cell AX10.    (Old Color should show)</t>
  </si>
  <si>
    <t>Old Color A:</t>
  </si>
  <si>
    <t>A:R</t>
  </si>
  <si>
    <t>New Color B:</t>
  </si>
  <si>
    <t>x</t>
  </si>
  <si>
    <t>A:S</t>
  </si>
  <si>
    <t>A:Q</t>
  </si>
  <si>
    <t>B30</t>
  </si>
  <si>
    <t>DOES THE TRANSFERABILITY BUDGET SUMMARY MATCH THE TRANSFERABILITY ALLOCATION?</t>
  </si>
  <si>
    <t>DOES THE BUDGET SUMMARY MATCH THE TOTAL ALLOCATION?</t>
  </si>
  <si>
    <t>Does the Budget Summary Match the Total Allocation?</t>
  </si>
  <si>
    <t>Autocalculated Budget Check</t>
  </si>
  <si>
    <t>Title III, Part A, Language Instruction for English Learners and Immigrant Students</t>
  </si>
  <si>
    <t>Budget Check</t>
  </si>
  <si>
    <t>E.</t>
  </si>
  <si>
    <t>It will comply with the provisions of 2 CFR part 200 section 200.116, which prohibits the purchase of certain telecommunications and video surveillance services or equipment as described in Public Law 115-232, section 889.</t>
  </si>
  <si>
    <t>Does the Transferability Budget Summary Match the Amount Transferred into Program?</t>
  </si>
  <si>
    <t>Narrative</t>
  </si>
  <si>
    <t>B43</t>
  </si>
  <si>
    <t xml:space="preserve">Box 11:  </t>
  </si>
  <si>
    <t xml:space="preserve">Box 10:  </t>
  </si>
  <si>
    <t xml:space="preserve">Box 9:  </t>
  </si>
  <si>
    <t xml:space="preserve">Box 8:  </t>
  </si>
  <si>
    <r>
      <t xml:space="preserve">Box 7:  </t>
    </r>
    <r>
      <rPr>
        <b/>
        <sz val="10"/>
        <color rgb="FFFF0000"/>
        <rFont val="Times New Roman"/>
        <family val="1"/>
      </rPr>
      <t/>
    </r>
  </si>
  <si>
    <t xml:space="preserve">Box 6:  </t>
  </si>
  <si>
    <t xml:space="preserve">Box 5:  </t>
  </si>
  <si>
    <t xml:space="preserve">Box 4:  </t>
  </si>
  <si>
    <r>
      <t xml:space="preserve">Box 2:  </t>
    </r>
    <r>
      <rPr>
        <b/>
        <sz val="10"/>
        <color rgb="FFFF0000"/>
        <rFont val="Times New Roman"/>
        <family val="1"/>
      </rPr>
      <t/>
    </r>
  </si>
  <si>
    <r>
      <t xml:space="preserve">Box 1:  </t>
    </r>
    <r>
      <rPr>
        <b/>
        <sz val="10"/>
        <color rgb="FFFF0000"/>
        <rFont val="Times New Roman"/>
        <family val="1"/>
      </rPr>
      <t/>
    </r>
  </si>
  <si>
    <t xml:space="preserve">TOTAL SET-ASIDE </t>
  </si>
  <si>
    <r>
      <rPr>
        <b/>
        <sz val="10"/>
        <rFont val="Times New Roman"/>
        <family val="1"/>
      </rPr>
      <t xml:space="preserve">PERSONAL SERVICES </t>
    </r>
    <r>
      <rPr>
        <sz val="10"/>
        <rFont val="Times New Roman"/>
        <family val="1"/>
      </rPr>
      <t>– Includes all compensation for the direct labor of persons in the employment of the local government. Salaries and wages paid to employees for full‐ and part‐time work, including overtime, shift differential, and similar compensation. Includes payments for time not worked, including sick leave, vacation, holidays, jury duty, military leave, and other paid absences that are earned during the reporting period. 
For the purposes of this report, the term “salaries” means all compensation including base wage. This also includes amounts paid through salary reduction plans, such as tax‐sheltered annuities and flexible benefit plans. Do not confuse this definition with the Virginia Retirement System (VRS) definition, which excludes supplements for retirement calculation purposes in some circumstances.</t>
    </r>
  </si>
  <si>
    <r>
      <rPr>
        <b/>
        <sz val="10"/>
        <rFont val="Times New Roman"/>
        <family val="1"/>
      </rPr>
      <t xml:space="preserve">EMPLOYEE BENEFITS </t>
    </r>
    <r>
      <rPr>
        <sz val="10"/>
        <rFont val="Times New Roman"/>
        <family val="1"/>
      </rPr>
      <t xml:space="preserve">– Job related benefits provided to employees as part of their total compensation. Fringe benefits include the employer’s portion of FICA, pensions, insurance (life, health, disability income, etc.) and employee
allowances.
</t>
    </r>
    <r>
      <rPr>
        <b/>
        <sz val="10"/>
        <rFont val="Times New Roman"/>
        <family val="1"/>
      </rPr>
      <t xml:space="preserve">NOTE: </t>
    </r>
    <r>
      <rPr>
        <sz val="10"/>
        <rFont val="Times New Roman"/>
        <family val="1"/>
      </rPr>
      <t>Fringe Benefits are a significant component of employee compensation and, like salaries and wages, are charged to the appropriate object of expenditure within each program. If possible, fringe benefit costs should be charged to the applicable educational program or activity on an ongoing basis. An alternative is to charge all fringe benefits to various benefit accounts. As part of the year‐end closing process, these accounts are closed, and all costs are allocated to the appropriate educational program or activity. The following methods are suggested for allocating such cost at year‐end. If these methods do not provide reasonable allocations based on circumstances within the school division, then the school division should use another reasonable allocation method. Consistency in application should be maintained at all times.
1) Allocation by percentage of payroll dollars
2) Allocation by Head Count
3) Direct to Program or Activity</t>
    </r>
  </si>
  <si>
    <r>
      <rPr>
        <b/>
        <sz val="10"/>
        <rFont val="Times New Roman"/>
        <family val="1"/>
      </rPr>
      <t>INTERNAL SERVICES</t>
    </r>
    <r>
      <rPr>
        <sz val="10"/>
        <rFont val="Times New Roman"/>
        <family val="1"/>
      </rPr>
      <t xml:space="preserve"> – Charges from an Internal Service Fund to other functions/activities/elements of the local government for the use of intergovernmental services, such as data processing, automotive/motor pool, central purchasing/central stores, print shop, and risk management. These services are provided by internal services within the School District and possibly the county but not a vendor.
</t>
    </r>
    <r>
      <rPr>
        <b/>
        <sz val="10"/>
        <rFont val="Times New Roman"/>
        <family val="1"/>
      </rPr>
      <t>Food Purchases</t>
    </r>
    <r>
      <rPr>
        <sz val="10"/>
        <rFont val="Times New Roman"/>
        <family val="1"/>
      </rPr>
      <t xml:space="preserve"> – Food purchased from the food services department of a school division or sub‐grantee equivalent to support professional development or family engagement events is included in this object code. For example, internal expenses for school cafeterias to provide meals to support attendance at family engagement activities are included in this object code.</t>
    </r>
  </si>
  <si>
    <t xml:space="preserve">Sec.3201(7) of the ESEA – Identify the language(s) of instruction if your LEA provides the Transitional Bilingual, Dual Language or Two-way Immersion Programs . If you do not provide these LIEPs, mark Not Applicable (N/A).  </t>
  </si>
  <si>
    <r>
      <t xml:space="preserve">Are there eligible private schools in the school division's attendance area? Mark </t>
    </r>
    <r>
      <rPr>
        <i/>
        <sz val="9"/>
        <rFont val="Times New Roman"/>
        <family val="1"/>
      </rPr>
      <t>Yes</t>
    </r>
    <r>
      <rPr>
        <sz val="9"/>
        <rFont val="Times New Roman"/>
        <family val="1"/>
      </rPr>
      <t xml:space="preserve"> if you have Private Schools, even if they refuse funds. </t>
    </r>
  </si>
  <si>
    <t xml:space="preserve">Please provide a detailed description of Private School activities (If no private school set-aside is present, please enter N/A). </t>
  </si>
  <si>
    <t>Budget</t>
  </si>
  <si>
    <t>Budget Tab</t>
  </si>
  <si>
    <t>Note:  Only budget errors will display in column D.  If column D is blank after the Budget and Transferability tabs have been updated the budgets are balanced.</t>
  </si>
  <si>
    <t>Alleghany Highlands Public Schools</t>
  </si>
  <si>
    <t xml:space="preserve">School Division: </t>
  </si>
  <si>
    <t xml:space="preserve">Division Number:  </t>
  </si>
  <si>
    <t>B6</t>
  </si>
  <si>
    <t>D8</t>
  </si>
  <si>
    <t>• EL academic achievement indicators by grade span or content area, 
• Specific LIEP secondary courses, 
• Student or parent surveys, 
• EL graduation rates, 
• ELs with disabilities, 
• Long Term ELs, 
• SLIFE, and
• Formerly ELs (4.4+ on the ACCESS for ELLs assessment).</t>
  </si>
  <si>
    <t>NOTES: (1) Object codes 7000 and 9000 are not used in application budgets or in requests for reimbursements for this federal grant.
                (2) Administrative costs are limited to 2 percent or less of the EL subgrant award including indirect costs.
                (3) Indirect costs claims are subject to the availability of funds and statutory or administrative restrictions. Title III, Part A and Title IV, Part A, place a 
                       statutory limitation or cap on administrative costs. Because the cap applies to the combined claims for indirect costs and direct administrative costs, 
                      divisions may not be able to claim the entirety of their indirect costs. The amount unrecovered may not be shifted to another federal award.
                (4) Expenses for parental involvement programs are to be incorporated into the appropriate object code(s) based on the category of the related charges.</t>
  </si>
  <si>
    <t>B42</t>
  </si>
  <si>
    <t>B75</t>
  </si>
  <si>
    <t>B144</t>
  </si>
  <si>
    <r>
      <t xml:space="preserve">Prepare a detailed breakdown of the budget categories for Object Codes 1000-6000 and 8000.  </t>
    </r>
    <r>
      <rPr>
        <b/>
        <sz val="10"/>
        <color rgb="FFC00000"/>
        <rFont val="Times New Roman"/>
        <family val="1"/>
      </rPr>
      <t>Choose the appropriate category for each expense in the dropdown list under "Funding Source."</t>
    </r>
  </si>
  <si>
    <t xml:space="preserve">Federal Civil Rights Requirements
Divisions must provide programs and services for the education of English Learners (ELs) under Title VI of the Civil Rights Act of 1964, the Equal Educational Opportunities Act of 1974 (EEOA), Lau v Nichols (1974), Castañeda v Pickard (1981) and other civil rights laws and federal statutes and guidance.  Federal funds, including Title III, cannot be used to meet the federal requirements for ELs. Under the Castañeda standards, programs and services for ELs should: 1) be based on effective education theory and/or research recognized by legitimate experts in the field; 2) be implemented with fidelity and adequate resources to ensure a realistic chance of success within a reasonable timeframe; and 3) lead to improved academic outcomes within this reasonable timeframe.  </t>
  </si>
  <si>
    <r>
      <rPr>
        <b/>
        <sz val="10"/>
        <rFont val="Times New Roman"/>
        <family val="1"/>
      </rPr>
      <t xml:space="preserve">Description of an Effective LIEP Supported by </t>
    </r>
    <r>
      <rPr>
        <b/>
        <sz val="10"/>
        <color rgb="FFC00000"/>
        <rFont val="Times New Roman"/>
        <family val="1"/>
      </rPr>
      <t>Local and/or State Funds</t>
    </r>
    <r>
      <rPr>
        <sz val="10"/>
        <rFont val="Times New Roman"/>
        <family val="1"/>
      </rPr>
      <t>: The division must implement an effective language instruction educational program (LIEP) or a combination of LIEPs in order to meet the needs of ELs and demonstrate effectiveness in increasing their English language proficiency and student academic achievement.  The chosen LIEP Model(s) must be state-approved.</t>
    </r>
  </si>
  <si>
    <t>LIEP Model(s)</t>
  </si>
  <si>
    <r>
      <rPr>
        <b/>
        <sz val="10"/>
        <color rgb="FFC00000"/>
        <rFont val="Times New Roman"/>
        <family val="1"/>
      </rPr>
      <t xml:space="preserve">Using Local and/or State Funds: </t>
    </r>
    <r>
      <rPr>
        <sz val="10"/>
        <rFont val="Times New Roman"/>
        <family val="1"/>
      </rPr>
      <t xml:space="preserve"> Describe the division’s plan to provide effective professional development that specifically relates to the identification and teaching of ELs as identified in Box 1.  </t>
    </r>
  </si>
  <si>
    <r>
      <rPr>
        <b/>
        <sz val="10"/>
        <rFont val="Times New Roman"/>
        <family val="1"/>
      </rPr>
      <t xml:space="preserve">Implementation of an Effective LIEP Supported by </t>
    </r>
    <r>
      <rPr>
        <b/>
        <sz val="10"/>
        <color rgb="FFC00000"/>
        <rFont val="Times New Roman"/>
        <family val="1"/>
      </rPr>
      <t>Local and/or State Funds</t>
    </r>
    <r>
      <rPr>
        <sz val="10"/>
        <rFont val="Times New Roman"/>
        <family val="1"/>
      </rPr>
      <t xml:space="preserve">:  The division must carry out a comprehensive analysis of the EL population within the division in order to, 1) design programs and services that will meet the needs of students; and 2) to determine the necessary resources for an effective implementation of the LIEP.  </t>
    </r>
  </si>
  <si>
    <t xml:space="preserve">Box 3a:  </t>
  </si>
  <si>
    <t xml:space="preserve">The number of endorsed ESL teachers directly serving ELs 
</t>
  </si>
  <si>
    <t>The percentage of ELs who reached PROFICIENCY (4.4+ on the ACCESS for ELLs assessment)</t>
  </si>
  <si>
    <t xml:space="preserve">Box 3b:  </t>
  </si>
  <si>
    <t xml:space="preserve">Identify the amount of targeted language instruction for ELs the division determines appropriate at each proficiency level and/or grade span level. 
     • Example by Grade: K- 30 minutes, 5 times a week, LIEP Model – ELD. 
     • Example by ELP Level: Level 1: 45 minutes, 5 times a week, Grades K-2, LIEP Models – Newcomer and Content Classes with Integrated EL 
        Support. 
Choose a reporting format that supports your division EL scheduling policy.  </t>
  </si>
  <si>
    <r>
      <rPr>
        <b/>
        <sz val="10"/>
        <rFont val="Times New Roman"/>
        <family val="1"/>
      </rPr>
      <t xml:space="preserve">Evaluation of the Effectiveness of the LIEP Supported by </t>
    </r>
    <r>
      <rPr>
        <b/>
        <sz val="10"/>
        <color rgb="FFC00000"/>
        <rFont val="Times New Roman"/>
        <family val="1"/>
      </rPr>
      <t>Local and/or State Funds</t>
    </r>
    <r>
      <rPr>
        <sz val="10"/>
        <rFont val="Times New Roman"/>
        <family val="1"/>
      </rPr>
      <t>: The division must evaluate the LIEP to determine its effectiveness in helping ELs make progress toward achieving English proficiency, exit the LIEP, and meet challenging State academic standards within a reasonable timeframe.</t>
    </r>
  </si>
  <si>
    <r>
      <rPr>
        <b/>
        <sz val="10"/>
        <rFont val="Times New Roman"/>
        <family val="1"/>
      </rPr>
      <t xml:space="preserve">Outreach to Limited English Proficient (LEP) Parents, Families, and Community Organizations: </t>
    </r>
    <r>
      <rPr>
        <sz val="10"/>
        <rFont val="Times New Roman"/>
        <family val="1"/>
      </rPr>
      <t xml:space="preserve"> The division must communicate meaningfully with LEP parents, families, and community organizations, and must notify LEP parents in a timely fashion in a language they can understand about programs, services, or activities that are made available to the general student population. </t>
    </r>
  </si>
  <si>
    <r>
      <rPr>
        <b/>
        <sz val="10"/>
        <rFont val="Times New Roman"/>
        <family val="1"/>
      </rPr>
      <t xml:space="preserve">Coordination of Service.  </t>
    </r>
    <r>
      <rPr>
        <sz val="10"/>
        <rFont val="Times New Roman"/>
        <family val="1"/>
      </rPr>
      <t xml:space="preserve">Describe the partnership between this program community, organizations, and other local, state and/or federal programs within the division.  Possible services could include: community partnerships, specialized programs, such as the gifted program, college and career readiness, special education, preschool, Title I, Title II, and Title IV. Provide data if available to support the effective outcomes of these collaborations. </t>
    </r>
  </si>
  <si>
    <r>
      <rPr>
        <b/>
        <sz val="10"/>
        <rFont val="Times New Roman"/>
        <family val="1"/>
      </rPr>
      <t xml:space="preserve">Sec. 3115(g) Supplement Not Supplant:  </t>
    </r>
    <r>
      <rPr>
        <sz val="10"/>
        <rFont val="Times New Roman"/>
        <family val="1"/>
      </rPr>
      <t xml:space="preserve">Federal funds made available under this subgrant shall be used so as to supplement the level of Federal, State and local funds that, in the absence of such availability, would have been expended for programs for English learners and immigrant children and youth and in no case to supplant such Federal, state and local public funds. 
Sec. 3115(c)(1-3) Required Subgrantee Activities using </t>
    </r>
    <r>
      <rPr>
        <b/>
        <sz val="10"/>
        <color rgb="FFC00000"/>
        <rFont val="Times New Roman"/>
        <family val="1"/>
      </rPr>
      <t>Title III Funds</t>
    </r>
  </si>
  <si>
    <t>G.  TITLE III PROGRAM DETAILS</t>
  </si>
  <si>
    <t>Required LEA Activities Under Title III Funding</t>
  </si>
  <si>
    <r>
      <t xml:space="preserve">Provide professional development to teachers and other personnel serving ELs (as required under section 3115(c)(2)).  </t>
    </r>
    <r>
      <rPr>
        <b/>
        <sz val="10"/>
        <color rgb="FFC00000"/>
        <rFont val="Times New Roman"/>
        <family val="1"/>
      </rPr>
      <t>(See Box 10)</t>
    </r>
  </si>
  <si>
    <r>
      <t xml:space="preserve">If applicable, other activities and strategies that enhance or supplement LIEPs, including coordination and alignment across programs (as required under section 3115(c)(3)(B). (States are not required to enter counts for the last row if the State reports counts for 3115(c)(3)(A).)). </t>
    </r>
    <r>
      <rPr>
        <b/>
        <sz val="10"/>
        <color rgb="FFC00000"/>
        <rFont val="Times New Roman"/>
        <family val="1"/>
      </rPr>
      <t>(See Box 8)</t>
    </r>
  </si>
  <si>
    <r>
      <t xml:space="preserve">Support the development and implementation of LIEPs (as required under section 3115(c)(1)). </t>
    </r>
    <r>
      <rPr>
        <b/>
        <sz val="10"/>
        <color rgb="FFC00000"/>
        <rFont val="Times New Roman"/>
        <family val="1"/>
      </rPr>
      <t xml:space="preserve">(See Box 9) </t>
    </r>
  </si>
  <si>
    <r>
      <t xml:space="preserve">Provide parent, family, and community engagement activities (as required under section 3115(c)(3)(A)). </t>
    </r>
    <r>
      <rPr>
        <b/>
        <sz val="10"/>
        <color rgb="FFC00000"/>
        <rFont val="Times New Roman"/>
        <family val="1"/>
      </rPr>
      <t xml:space="preserve">(See Box 11) </t>
    </r>
  </si>
  <si>
    <t>Optional LEA Activities Under Title III Funds</t>
  </si>
  <si>
    <r>
      <rPr>
        <b/>
        <sz val="10"/>
        <color rgb="FFC00000"/>
        <rFont val="Times New Roman"/>
        <family val="1"/>
      </rPr>
      <t xml:space="preserve">Optional </t>
    </r>
    <r>
      <rPr>
        <b/>
        <sz val="10"/>
        <rFont val="Times New Roman"/>
        <family val="1"/>
      </rPr>
      <t>LEA Activities Under Title III Funds</t>
    </r>
  </si>
  <si>
    <t xml:space="preserve">Upgrade program objectives and instructional strategies (section 3115(d)(1)). </t>
  </si>
  <si>
    <t xml:space="preserve">Improve instruction for ELs through curricula, instructional materials, software, and assessment procedures (3115(d)(2)). </t>
  </si>
  <si>
    <t xml:space="preserve">Provide tutorials, career and technical education (section 3115(d)(3)(A)). </t>
  </si>
  <si>
    <t xml:space="preserve">Provide intensified supplemental instruction, including translated materials, interpreters, and translators (section 3115(d)(3)(B)). </t>
  </si>
  <si>
    <t xml:space="preserve">Support LIEPs for preschool programs (section 3115(d)(4)).  </t>
  </si>
  <si>
    <t xml:space="preserve">Implement strategies to improve ELP and academic achievement for ELs (section 3115(d)(5)). </t>
  </si>
  <si>
    <t xml:space="preserve">Provide parent, family, and community engagement activities to support the education of ELs (section 3115(d)(6)). </t>
  </si>
  <si>
    <t xml:space="preserve">Provide resources, including educational technology, electronic networks for materials, training, and communication, and incorporation of these resources into curricula and programs, to improve the instruction of ELs (section 3115(d)(7)). </t>
  </si>
  <si>
    <t xml:space="preserve">Offer programs to help ELs achieve success in postsecondary education (section 3115(d)(8)). </t>
  </si>
  <si>
    <t xml:space="preserve">Improve the instruction of ELs with disabilities (section 3115(d)(9)). </t>
  </si>
  <si>
    <t xml:space="preserve">Other (section 3115(d)(9)). </t>
  </si>
  <si>
    <t>Box C.</t>
  </si>
  <si>
    <t xml:space="preserve">H.  MEASURABLE OBJECTIVES </t>
  </si>
  <si>
    <t>H.  MEASURABLE OBJECTIVES (CONTINUED)</t>
  </si>
  <si>
    <t>Section 1</t>
  </si>
  <si>
    <t>In Section 1 of the MOs, the LEA must address the MOs in Section 2 of the previous year's application and report whether 1) the LEA met the intended outcomes/targets; 2) reasons why the intended outcomes/targets were not met; and 3) how the MO will be modified, if applicable.  The LEA may also choose to use MOs from Section 1 of the application submitted two years previously. The LEA should include a description of the data analysis and process used to determine if the intended MO outcome/target was met.  Be sure to address all of the following:</t>
  </si>
  <si>
    <t xml:space="preserve">Specify the measurable objective from the previous application. </t>
  </si>
  <si>
    <t>State the original MO goal and then describe the actual data results; and</t>
  </si>
  <si>
    <t xml:space="preserve">Describe the activities implemented and the actual progress made towards reaching the MO. </t>
  </si>
  <si>
    <t xml:space="preserve">State between three to five measurable objectives, that will support the goals of your LEA’s EL program. These objectives must be funded with identified Title III, Part A, federal funds as written in this application. 
If state EL Progress targets were not met (Box 3b), you MUST identify an EL Progress target as a MO.  Below are some additional areas of focus that could be identified as LEA measurable objectives, where Title III funds are used to provide supplemental support:      
     • EL Absenteeism targets.
     • EL Graduation targets.
     • EL Parent engagement targets.
     • EL subgroup SOL targets.
     • EL Professional development targets.
     • LIEP curriculum development.
     • Increasing EL participation in CTE.
This is not an exhaustive list and MOs should be based on an LIEP needs assessment. </t>
  </si>
  <si>
    <t>If using a screen reader and having problems with this application, please call 804-750-8626 for assistance.</t>
  </si>
  <si>
    <t>Identify how evidence-based instruction is delivered to ELs at varying proficiency levels and grade span levels to develop their English language proficiency and increase their ability to meet challenging State academic standards. Include specialized programs for newcomer ELs, SLIFE, “opt-out” ELs, dually identified ELs, ELs at higher proficiency levels, and long-term ELs, if applicable.  List the LIEP Model(s) used in the LEA.</t>
  </si>
  <si>
    <t>Emporia City Public Schools</t>
  </si>
  <si>
    <t>Fairfax City Public Schools</t>
  </si>
  <si>
    <t>James City County Public Schools</t>
  </si>
  <si>
    <t>Describe the division’s procedures to conduct the Title III program evaluation of division implemented programs and services for ELs.  Include the following information:
• A timeline for evaluation; 
• The titles of stakeholders involved in the evaluation process; and 
• The data collected by the division to determine the effectiveness of the LIEP.  Data elements may include:</t>
  </si>
  <si>
    <t>Discuss the results of the Title III program evaluation and describe the LIEP modifications to be introduced to address specific concerns identified in the evaluation process.</t>
  </si>
  <si>
    <t>H</t>
  </si>
  <si>
    <t>I</t>
  </si>
  <si>
    <t>J</t>
  </si>
  <si>
    <t>Release of Obligation? 
(Yes/No)</t>
  </si>
  <si>
    <t>G</t>
  </si>
  <si>
    <t>Release of Obligation Amounts</t>
  </si>
  <si>
    <r>
      <rPr>
        <b/>
        <u/>
        <sz val="10"/>
        <color rgb="FFC00000"/>
        <rFont val="Times New Roman"/>
        <family val="1"/>
      </rPr>
      <t>Using Local and/or State Funds</t>
    </r>
    <r>
      <rPr>
        <sz val="10"/>
        <rFont val="Times New Roman"/>
        <family val="1"/>
      </rPr>
      <t>:  Describe how the division provides outreach to LEP parents and families to allow them the opportunity to participate in their student’s education.  Include how the division provides language assistance, such as third party vendors, contracted interpreters and translators, or telephone or digital language services, to parents who may require it.</t>
    </r>
  </si>
  <si>
    <r>
      <rPr>
        <b/>
        <u/>
        <sz val="10"/>
        <rFont val="Times New Roman"/>
        <family val="1"/>
      </rPr>
      <t>Title III-funded personnel, resources and initiatives</t>
    </r>
    <r>
      <rPr>
        <b/>
        <sz val="10"/>
        <rFont val="Times New Roman"/>
        <family val="1"/>
      </rPr>
      <t xml:space="preserve">: </t>
    </r>
    <r>
      <rPr>
        <sz val="10"/>
        <rFont val="Times New Roman"/>
        <family val="1"/>
      </rPr>
      <t>Describe how the LEA will use Title III funds to provide supplemental support to help ELs increase EL proficiency, meet the challenging State academic standards, and align with Virginia’s accountability plan.  Also, describe how the activities funded from Title III, Part A, are expected to increase student achievement and EL progress and proficiency.  The description must include a brief needs assessment with data, to demonstrate why the resources, materials, personnel, curriculum enhancement, coordination with other programs and other creative initiatives to be funded by Title III, will support an effective LIEP. This description must align with expenditures outlined in the Budget Summary and Detailed Budget Description in the Budget Tab.</t>
    </r>
  </si>
  <si>
    <r>
      <rPr>
        <b/>
        <u/>
        <sz val="10"/>
        <rFont val="Times New Roman"/>
        <family val="1"/>
      </rPr>
      <t>Title III Professional Development</t>
    </r>
    <r>
      <rPr>
        <b/>
        <sz val="10"/>
        <rFont val="Times New Roman"/>
        <family val="1"/>
      </rPr>
      <t xml:space="preserve">: </t>
    </r>
    <r>
      <rPr>
        <sz val="10"/>
        <rFont val="Times New Roman"/>
        <family val="1"/>
      </rPr>
      <t>Describe how the LEA will use Title III funds to provide supplemental support for effective professional development (PD) to support: 1) classroom teachers, 2) principals, 3) support staff, 4) administrators, and 5) others. This description must include a brief needs assessment with data, to demonstrate how Title III funds will support effective PD to improve EL educational outcomes. This description must align with expenditures outlined in the Budget Summary and Detailed Budget Description in the Budget Tab.</t>
    </r>
  </si>
  <si>
    <r>
      <rPr>
        <b/>
        <u/>
        <sz val="10"/>
        <rFont val="Times New Roman"/>
        <family val="1"/>
      </rPr>
      <t>Title III Parent Engagement</t>
    </r>
    <r>
      <rPr>
        <sz val="10"/>
        <rFont val="Times New Roman"/>
        <family val="1"/>
      </rPr>
      <t>: Describe how the LEA will use Title III funds to provide supplemental support to parent, family and community engagement activities. Identify strategies used in coordination with other related programs, such as Title I, Part A, college and career readiness, and preschool programs. This description must include a brief needs assessment with data to demonstrate how Title III funds will support effective parent and family engagement to improve EL educational outcomes. This description must align with expenditures outlined in the Budget Summary and Detailed Budget Description in the Budget Tab.</t>
    </r>
  </si>
  <si>
    <t>All ELs will be identified within 30 days of enrollment;</t>
  </si>
  <si>
    <r>
      <t xml:space="preserve">Title II, Part A, Transferability
</t>
    </r>
    <r>
      <rPr>
        <b/>
        <sz val="10"/>
        <color rgb="FFC00000"/>
        <rFont val="Times New Roman"/>
        <family val="1"/>
      </rPr>
      <t>Award S367A260044
Project Code APE60016</t>
    </r>
  </si>
  <si>
    <r>
      <t xml:space="preserve">Title IV, Part A, Transferability
</t>
    </r>
    <r>
      <rPr>
        <b/>
        <sz val="10"/>
        <color rgb="FFC00000"/>
        <rFont val="Times New Roman"/>
        <family val="1"/>
      </rPr>
      <t>Award S424A260048
Project Code APE60023</t>
    </r>
  </si>
  <si>
    <r>
      <t xml:space="preserve">Title III, Part A
Budget for 2026-2027
</t>
    </r>
    <r>
      <rPr>
        <b/>
        <sz val="10"/>
        <color rgb="FFC00000"/>
        <rFont val="Times New Roman"/>
        <family val="1"/>
      </rPr>
      <t>Award:  S365A260046
Project Codes:  APE60509 (IY) &amp; APE60512 (EL)</t>
    </r>
  </si>
  <si>
    <t>These accounts are for budgeting and recording expenditures of the educational agency for activities under its control.  Below are definitions of the major expenditure categories.  The descriptions provided are examples only.   For further clarification on the proper expenditures of funds, contact your school division budget or finance office, the grant specialist in the Virginia Department of Education, or refer to the appropriate federal act.</t>
  </si>
  <si>
    <t>(revised 12/2/25)</t>
  </si>
  <si>
    <r>
      <rPr>
        <b/>
        <sz val="10"/>
        <rFont val="Times New Roman"/>
        <family val="1"/>
      </rPr>
      <t xml:space="preserve">PURCHASED/CONTRACTUAL SERVICES </t>
    </r>
    <r>
      <rPr>
        <sz val="10"/>
        <rFont val="Times New Roman"/>
        <family val="1"/>
      </rPr>
      <t xml:space="preserve">– Services acquired from outside sources (i.e., private vendors, public authorities, or other governmental entities). Purchase of the service is on a fee basis or fixed time contract basis. Payments for long-term rentals and utilities are not included in this account description. One-time event rental space is included. Allowable payments would be to individuals or firms that are independent contractors and not employees of the grantee or sub‐grantee organization. The word honorarium is sometimes used to characterize such payments; the term “fee” is preferred.
</t>
    </r>
    <r>
      <rPr>
        <b/>
        <sz val="10"/>
        <rFont val="Times New Roman"/>
        <family val="1"/>
      </rPr>
      <t>Food Purchases</t>
    </r>
    <r>
      <rPr>
        <sz val="10"/>
        <rFont val="Times New Roman"/>
        <family val="1"/>
      </rPr>
      <t xml:space="preserve"> – Prepared meals, working meals, and/or catered services purchased through a vendor are included in this object code. Reimbursement is capped at the per diem rate for the meal listed according to the state travel regulations. Examples for this object code include meals provided during day‐long professional development sessions, or meals provided to support attendance at family engagement activities. Food purchased from catering services and restaurants such as Pizza Hut, Panera Bread, and Subway is included in this object code.
</t>
    </r>
    <r>
      <rPr>
        <b/>
        <sz val="10"/>
        <rFont val="Times New Roman"/>
        <family val="1"/>
      </rPr>
      <t>Online Subscriptions</t>
    </r>
    <r>
      <rPr>
        <sz val="10"/>
        <rFont val="Times New Roman"/>
        <family val="1"/>
      </rPr>
      <t xml:space="preserve"> - Payments to vendors that provide online subscriptions or site licenses.
</t>
    </r>
    <r>
      <rPr>
        <b/>
        <sz val="10"/>
        <rFont val="Times New Roman"/>
        <family val="1"/>
      </rPr>
      <t xml:space="preserve">Transportation Services Public Carriers </t>
    </r>
    <r>
      <rPr>
        <sz val="10"/>
        <rFont val="Times New Roman"/>
        <family val="1"/>
      </rPr>
      <t xml:space="preserve">– Payments to public carriers for transportation of pupils on vehicles that are used by the public. Include payments for pupils transported in intra‐city transit buses, taxicabs, ride share, airplanes, and intercity/interstate passenger buses.
</t>
    </r>
    <r>
      <rPr>
        <b/>
        <sz val="10"/>
        <rFont val="Times New Roman"/>
        <family val="1"/>
      </rPr>
      <t>Transportation Services Private Carriers</t>
    </r>
    <r>
      <rPr>
        <sz val="10"/>
        <rFont val="Times New Roman"/>
        <family val="1"/>
      </rPr>
      <t xml:space="preserve"> – Payments (either cash or tokens) to parents for transportation of pupils in lieu of providing transportation on school buses. Include allowable payments to parents for pupils attending public, private, and non‐sectarian schools. Include costs associated with transporting special education students in school board‐owned vehicles to and from school.
</t>
    </r>
    <r>
      <rPr>
        <b/>
        <sz val="10"/>
        <rFont val="Times New Roman"/>
        <family val="1"/>
      </rPr>
      <t xml:space="preserve">Transportation Services by Contract </t>
    </r>
    <r>
      <rPr>
        <sz val="10"/>
        <rFont val="Times New Roman"/>
        <family val="1"/>
      </rPr>
      <t xml:space="preserve">– Payments to private owners of school buses who contract with the school board to transport pupils to and from public schools. Include payments to owners of private vehicles that contract with the school board to transport pupils to and from designated public and private schools.
</t>
    </r>
  </si>
  <si>
    <r>
      <rPr>
        <b/>
        <sz val="10"/>
        <rFont val="Times New Roman"/>
        <family val="1"/>
      </rPr>
      <t>Purchase of Service from Other Governmental Entities</t>
    </r>
    <r>
      <rPr>
        <sz val="10"/>
        <rFont val="Times New Roman"/>
        <family val="1"/>
      </rPr>
      <t xml:space="preserve"> – Payments for services purchased from other governmental entities (i.e., other local governments, public authorities, state agencies, and other LEAs) on a contract/fee basis. </t>
    </r>
    <r>
      <rPr>
        <b/>
        <sz val="10"/>
        <rFont val="Times New Roman"/>
        <family val="1"/>
      </rPr>
      <t>Tuition payments to other local governments for a jointly operated center are not included here but are reported under “Payments to Joint Operations” (object code 7000).</t>
    </r>
    <r>
      <rPr>
        <sz val="10"/>
        <rFont val="Times New Roman"/>
        <family val="1"/>
      </rPr>
      <t xml:space="preserve">
</t>
    </r>
    <r>
      <rPr>
        <b/>
        <sz val="10"/>
        <rFont val="Times New Roman"/>
        <family val="1"/>
      </rPr>
      <t xml:space="preserve">Tuition Paid </t>
    </r>
    <r>
      <rPr>
        <sz val="10"/>
        <rFont val="Times New Roman"/>
        <family val="1"/>
      </rPr>
      <t xml:space="preserve">– </t>
    </r>
    <r>
      <rPr>
        <b/>
        <sz val="10"/>
        <rFont val="Times New Roman"/>
        <family val="1"/>
      </rPr>
      <t>Other Divisions In‐State, Tuition Paid – Other Divisions Out‐of‐State, and Tuition Paid – Private Schools</t>
    </r>
    <r>
      <rPr>
        <sz val="10"/>
        <rFont val="Times New Roman"/>
        <family val="1"/>
      </rPr>
      <t xml:space="preserve"> are included in this object code.</t>
    </r>
  </si>
  <si>
    <t>Page 52</t>
  </si>
  <si>
    <r>
      <rPr>
        <b/>
        <sz val="10"/>
        <rFont val="Times New Roman"/>
        <family val="1"/>
      </rPr>
      <t>OTHER CHARGES</t>
    </r>
    <r>
      <rPr>
        <sz val="10"/>
        <rFont val="Times New Roman"/>
        <family val="1"/>
      </rPr>
      <t xml:space="preserve"> – Include expenditures that support the use of programs. Includes expenditures that support the program, including utilities (maintenance and operation of plant), staff/administrative/consultant travel, office and cell phone charges, training, leases/rental (including copier), indirect cost, and other.
</t>
    </r>
    <r>
      <rPr>
        <b/>
        <sz val="10"/>
        <rFont val="Times New Roman"/>
        <family val="1"/>
      </rPr>
      <t>Food Purchases</t>
    </r>
    <r>
      <rPr>
        <sz val="10"/>
        <rFont val="Times New Roman"/>
        <family val="1"/>
      </rPr>
      <t xml:space="preserve"> – Food Purchases under this object code is restricted to food purchases related to travel reimbursement for meals only (see Travel below). If the sub‐recipient’s internal travel policies conform to state travel regulations, reimbursement is allowable at per diem meals rates according to state travel regulations. If the sub‐recipient’s internal travel policies require reimbursement for the cost of each meal, reimbursement is capped at the per diem rate for the meal listed according to the state travel regulations. Sub‐recipients must elect either meals per diem or per meals costs as their internal travel policy.
</t>
    </r>
    <r>
      <rPr>
        <b/>
        <sz val="10"/>
        <rFont val="Times New Roman"/>
        <family val="1"/>
      </rPr>
      <t>Telecommunications</t>
    </r>
    <r>
      <rPr>
        <sz val="10"/>
        <rFont val="Times New Roman"/>
        <family val="1"/>
      </rPr>
      <t xml:space="preserve"> – Include expenditures for recurring telecommunications services for the use of on‐line computer technology (e.g., telephone/telecommunications line charges). Telephone charges for line service for Internet connectivity and the Electronic Classroom program. Package pricing from a vendor for Accident or cyber‐risk insurance, LTE mobile carrier data plans, Internet access via an Internet Service Provider. Package pricing from a vendor for hardware, content filtering, data plans, extended warranty services and other components of the package when no breakout pricing is available.
</t>
    </r>
    <r>
      <rPr>
        <b/>
        <sz val="10"/>
        <rFont val="Times New Roman"/>
        <family val="1"/>
      </rPr>
      <t>Utilities</t>
    </r>
    <r>
      <rPr>
        <sz val="10"/>
        <rFont val="Times New Roman"/>
        <family val="1"/>
      </rPr>
      <t xml:space="preserve"> – Payments for heat, electricity, water, and sewer services regardless of whether the service is provided by a private enterprise authority or an enterprise fund operated by a local government.
</t>
    </r>
    <r>
      <rPr>
        <b/>
        <sz val="10"/>
        <rFont val="Times New Roman"/>
        <family val="1"/>
      </rPr>
      <t>Communications</t>
    </r>
    <r>
      <rPr>
        <sz val="10"/>
        <rFont val="Times New Roman"/>
        <family val="1"/>
      </rPr>
      <t xml:space="preserve"> – Payments for postal, messenger, and telecommunications services, typically office voice telephone charges. (Telecommunication costs directly related to technology uses should be coded
under 6000.) In addition, office telephone charges would be coded under this code. 
</t>
    </r>
    <r>
      <rPr>
        <b/>
        <sz val="10"/>
        <rFont val="Times New Roman"/>
        <family val="1"/>
      </rPr>
      <t>Insurance</t>
    </r>
    <r>
      <rPr>
        <sz val="10"/>
        <rFont val="Times New Roman"/>
        <family val="1"/>
      </rPr>
      <t xml:space="preserve"> – Payments for insurance except those that relate to personal services (i.e., hospitalization, group life, worker’s compensation, unemployment).
</t>
    </r>
  </si>
  <si>
    <r>
      <rPr>
        <b/>
        <sz val="10"/>
        <rFont val="Times New Roman"/>
        <family val="1"/>
      </rPr>
      <t>Leases and Rentals</t>
    </r>
    <r>
      <rPr>
        <sz val="10"/>
        <rFont val="Times New Roman"/>
        <family val="1"/>
      </rPr>
      <t xml:space="preserve"> – Includes payments for leases that are not capitalized and rental of land, structures, and equipment. Do not include payments made under a lease‐purchase agreement.
</t>
    </r>
    <r>
      <rPr>
        <b/>
        <sz val="10"/>
        <rFont val="Times New Roman"/>
        <family val="1"/>
      </rPr>
      <t xml:space="preserve">
Travel </t>
    </r>
    <r>
      <rPr>
        <sz val="10"/>
        <rFont val="Times New Roman"/>
        <family val="1"/>
      </rPr>
      <t xml:space="preserve">– Includes payments for travel reimbursement for staff/administrative/consultant travel. These are travel costs that are being reimbursed directly to travelers. These costs may include lodging, mileage, meals, and incidentals as allowable according to state travel regulations or documented sub‐recipient internal travel policies. If the sub‐recipient does not have documented internal travel policies, state travel regulations will prevail.
</t>
    </r>
    <r>
      <rPr>
        <b/>
        <sz val="10"/>
        <rFont val="Times New Roman"/>
        <family val="1"/>
      </rPr>
      <t xml:space="preserve">Contributions to Other Entities </t>
    </r>
    <r>
      <rPr>
        <sz val="10"/>
        <rFont val="Times New Roman"/>
        <family val="1"/>
      </rPr>
      <t xml:space="preserve">– Includes payments to other governmental entities or community organizations that are not related to the direct purchase of a service on a fee basis (which is reported under object code 3000) or payments to joint operations (which are reflected under object code 7000).
</t>
    </r>
    <r>
      <rPr>
        <b/>
        <sz val="10"/>
        <rFont val="Times New Roman"/>
        <family val="1"/>
      </rPr>
      <t>Public Assistance Payments</t>
    </r>
    <r>
      <rPr>
        <sz val="10"/>
        <rFont val="Times New Roman"/>
        <family val="1"/>
      </rPr>
      <t xml:space="preserve"> – Payments to individuals for public assistance programs (general government use only).
</t>
    </r>
    <r>
      <rPr>
        <b/>
        <sz val="10"/>
        <rFont val="Times New Roman"/>
        <family val="1"/>
      </rPr>
      <t>Miscellaneous Other Charges</t>
    </r>
    <r>
      <rPr>
        <sz val="10"/>
        <rFont val="Times New Roman"/>
        <family val="1"/>
      </rPr>
      <t xml:space="preserve"> – Includes expenditures that support the program, including indirect costs and other costs.</t>
    </r>
  </si>
  <si>
    <r>
      <rPr>
        <b/>
        <sz val="10"/>
        <rFont val="Times New Roman"/>
        <family val="1"/>
      </rPr>
      <t xml:space="preserve">MATERIALS AND SUPPLIES </t>
    </r>
    <r>
      <rPr>
        <sz val="10"/>
        <rFont val="Times New Roman"/>
        <family val="1"/>
      </rPr>
      <t xml:space="preserve">– Includes articles and commodities that are consumed or materially altered when used and minor equipment that is not capitalized. This includes any equipment purchased under $5,000, unless the LEA has set a lower capitalization threshold. Therefore, computer equipment under $5,000 would be reported in “materials and supplies.”
</t>
    </r>
    <r>
      <rPr>
        <b/>
        <sz val="10"/>
        <rFont val="Times New Roman"/>
        <family val="1"/>
      </rPr>
      <t>Food Purchases</t>
    </r>
    <r>
      <rPr>
        <sz val="10"/>
        <rFont val="Times New Roman"/>
        <family val="1"/>
      </rPr>
      <t xml:space="preserve"> – Food items purchased from a grocery store or its equivalent for snacks or breaks is included in this object code. Examples include bottled water, granola bars, cookies, and fruit purchased from a store such as Wal‐Mart, Food Lion, Costco, etc. Prepared meals is not included in this object code; see object code 3000 for prepared/working/catered meals as purchased/contracted services. 
</t>
    </r>
    <r>
      <rPr>
        <b/>
        <sz val="10"/>
        <rFont val="Times New Roman"/>
        <family val="1"/>
      </rPr>
      <t>Vehicle and Powered Equipment Fuels</t>
    </r>
    <r>
      <rPr>
        <sz val="10"/>
        <rFont val="Times New Roman"/>
        <family val="1"/>
      </rPr>
      <t xml:space="preserve"> – Gasoline, lubricating oils, or such other fuel used in the operation of vehicles and powered equipment (e.g., lawnmowers) purchased from private sources or governmental agencies.
</t>
    </r>
    <r>
      <rPr>
        <b/>
        <sz val="10"/>
        <rFont val="Times New Roman"/>
        <family val="1"/>
      </rPr>
      <t xml:space="preserve">
Vehicle and Powered Equipment Supplies</t>
    </r>
    <r>
      <rPr>
        <sz val="10"/>
        <rFont val="Times New Roman"/>
        <family val="1"/>
      </rPr>
      <t xml:space="preserve"> – Tires, spark plugs, batteries, and chains used in the operation of vehicles and powered equipment purchased from private sources or governmental agencies.
</t>
    </r>
    <r>
      <rPr>
        <b/>
        <sz val="10"/>
        <rFont val="Times New Roman"/>
        <family val="1"/>
      </rPr>
      <t>Textbooks</t>
    </r>
    <r>
      <rPr>
        <sz val="10"/>
        <rFont val="Times New Roman"/>
        <family val="1"/>
      </rPr>
      <t xml:space="preserve"> – All textbooks and workbooks purchased to be used in the classroom must be supplemental.
</t>
    </r>
    <r>
      <rPr>
        <b/>
        <sz val="10"/>
        <rFont val="Times New Roman"/>
        <family val="1"/>
      </rPr>
      <t>Instructional Materials</t>
    </r>
    <r>
      <rPr>
        <sz val="10"/>
        <rFont val="Times New Roman"/>
        <family val="1"/>
      </rPr>
      <t xml:space="preserve"> – Books (not textbooks) and other materials.
</t>
    </r>
  </si>
  <si>
    <r>
      <rPr>
        <b/>
        <sz val="10"/>
        <rFont val="Times New Roman"/>
        <family val="1"/>
      </rPr>
      <t xml:space="preserve">Technology Software </t>
    </r>
    <r>
      <rPr>
        <sz val="10"/>
        <rFont val="Times New Roman"/>
        <family val="1"/>
      </rPr>
      <t xml:space="preserve">– Include expenditures for computer programs used in the classroom for instructional purposes, operating system software (i.e., standalone software, not software that is pre‐installed and included in hardware costs), application software, and on‐line, one time or downloadable software and content. Include expenditures for both additions and replacement.
</t>
    </r>
    <r>
      <rPr>
        <b/>
        <sz val="10"/>
        <rFont val="Times New Roman"/>
        <family val="1"/>
      </rPr>
      <t xml:space="preserve">
Non‐Capitalized Technology Hardware</t>
    </r>
    <r>
      <rPr>
        <sz val="10"/>
        <rFont val="Times New Roman"/>
        <family val="1"/>
      </rPr>
      <t xml:space="preserve"> – Include expenditures for hardware or classroom technology equipment that is not capitalized.
</t>
    </r>
    <r>
      <rPr>
        <b/>
        <sz val="10"/>
        <rFont val="Times New Roman"/>
        <family val="1"/>
      </rPr>
      <t xml:space="preserve">
Non‐Capitalized Technology Infrastructure </t>
    </r>
    <r>
      <rPr>
        <sz val="10"/>
        <rFont val="Times New Roman"/>
        <family val="1"/>
      </rPr>
      <t>– Include expenditures for technology infrastructure that is not capitalized.</t>
    </r>
  </si>
  <si>
    <t>Page 53</t>
  </si>
  <si>
    <r>
      <rPr>
        <b/>
        <sz val="10"/>
        <rFont val="Times New Roman"/>
        <family val="1"/>
      </rPr>
      <t>CAPITAL OUTLAY</t>
    </r>
    <r>
      <rPr>
        <sz val="10"/>
        <rFont val="Times New Roman"/>
        <family val="1"/>
      </rPr>
      <t xml:space="preserve"> – </t>
    </r>
    <r>
      <rPr>
        <b/>
        <sz val="10"/>
        <rFont val="Times New Roman"/>
        <family val="1"/>
      </rPr>
      <t>Note: Indirect cost cannot be claimed against capital outlay and equipment.</t>
    </r>
    <r>
      <rPr>
        <sz val="10"/>
        <rFont val="Times New Roman"/>
        <family val="1"/>
      </rPr>
      <t xml:space="preserve">
</t>
    </r>
    <r>
      <rPr>
        <b/>
        <sz val="10"/>
        <rFont val="Times New Roman"/>
        <family val="1"/>
      </rPr>
      <t>Capital Outlay</t>
    </r>
    <r>
      <rPr>
        <sz val="10"/>
        <rFont val="Times New Roman"/>
        <family val="1"/>
      </rPr>
      <t xml:space="preserve"> - Outlays that result in the acquisition of or additions to fixed assets. Capital Outlay includes the purchase of fixed assets both replacement and/or additional.
</t>
    </r>
    <r>
      <rPr>
        <b/>
        <sz val="10"/>
        <rFont val="Times New Roman"/>
        <family val="1"/>
      </rPr>
      <t>Technology – Hardware Replacements</t>
    </r>
    <r>
      <rPr>
        <sz val="10"/>
        <rFont val="Times New Roman"/>
        <family val="1"/>
      </rPr>
      <t xml:space="preserve"> – Include capital outlay for replacement of hardware or classroom technology equipment. (For further clarification on which expenditures should be included in this object code, see the “Special Note” below).
</t>
    </r>
    <r>
      <rPr>
        <b/>
        <sz val="10"/>
        <rFont val="Times New Roman"/>
        <family val="1"/>
      </rPr>
      <t>Technology – Infrastructure Replacements</t>
    </r>
    <r>
      <rPr>
        <sz val="10"/>
        <rFont val="Times New Roman"/>
        <family val="1"/>
      </rPr>
      <t xml:space="preserve"> – Include capital outlay for replacement of technology infrastructure. (For further clarification on which expenditures should be included in this object code, see the “Special Note” below).
</t>
    </r>
    <r>
      <rPr>
        <b/>
        <sz val="10"/>
        <rFont val="Times New Roman"/>
        <family val="1"/>
      </rPr>
      <t>Capital Outlay Additions</t>
    </r>
    <r>
      <rPr>
        <sz val="10"/>
        <rFont val="Times New Roman"/>
        <family val="1"/>
      </rPr>
      <t xml:space="preserve"> – Include machinery, equipment, furniture, fixtures, communications equipment, motor vehicles, etc. that are capitalized.
</t>
    </r>
    <r>
      <rPr>
        <b/>
        <sz val="10"/>
        <rFont val="Times New Roman"/>
        <family val="1"/>
      </rPr>
      <t xml:space="preserve">
Technology – Hardware Additions</t>
    </r>
    <r>
      <rPr>
        <sz val="10"/>
        <rFont val="Times New Roman"/>
        <family val="1"/>
      </rPr>
      <t xml:space="preserve"> – Include capital outlay for additional hardware or classroom technology equipment. (For further clarification on which expenditures should be included in this object code, see the “Special Note” below).
</t>
    </r>
    <r>
      <rPr>
        <b/>
        <sz val="10"/>
        <rFont val="Times New Roman"/>
        <family val="1"/>
      </rPr>
      <t>Technology – Infrastructure Additions</t>
    </r>
    <r>
      <rPr>
        <sz val="10"/>
        <rFont val="Times New Roman"/>
        <family val="1"/>
      </rPr>
      <t xml:space="preserve"> – Include capital outlay for additional technology infrastructure. (For further clarification on which expenditures should be included in this object code, see the “Special Note” below).
</t>
    </r>
  </si>
  <si>
    <r>
      <rPr>
        <b/>
        <sz val="10"/>
        <rFont val="Times New Roman"/>
        <family val="1"/>
      </rPr>
      <t>Special Note ‐ Classification of Hardware and Infrastructure Expenditures:</t>
    </r>
    <r>
      <rPr>
        <sz val="10"/>
        <rFont val="Times New Roman"/>
        <family val="1"/>
      </rPr>
      <t xml:space="preserve">
Report expenditures under technology “hardware” for computers, associated peripheral equipment, and other specialized technology equipment. Computers include desktop and laptops, and mainframe machines. Peripheral equipment includes devices attached to computers, such as monitors, keyboards, disk drives, modems, printers, scanners, cameras and speakers, etc.
Report other specialized computer devices under technology “hardware” such as fax‐back and voice‐mail resources; videoconferencing and other distance education tools, including satellite transmitters and receivers; cable‐based receivers; and modem or codec‐based video equipment; projection devices, from transparent and opaque projectors to video monitors; and graphing calculators and other specialized computational aids.
Report expenditures under technology “infrastructure” for equipment and devices that enable the linking of computers or video hardware to networks (such as routers, hubs, switches, access servers, modems, or codecs). Infrastructure also refers to cabling installations, whether wire, fiber optic, or coaxial, as well as electrical capacity expansion or HVAC upgrades to support networks. In wireless networking systems, include receivers and transmitters under infrastructure.</t>
    </r>
  </si>
  <si>
    <t xml:space="preserve">Provide a description for expenses related to object code 6000 Materials and Supplies.  Include items that are consumed or materially altered when used and minor equipment that is not capitalized. Equipment, including computer equipment, should be reported under this object code based on the LEA's policy for capitalization threshold.  Indicate the quantity for each item. Indicate the quantity for each item.  </t>
  </si>
  <si>
    <r>
      <t xml:space="preserve">Complete the chart below:
• In Column A, list all eligible private schools in the school division.
• In column B, indicate the participation status of the listed private school(s) for the </t>
    </r>
    <r>
      <rPr>
        <b/>
        <sz val="10"/>
        <rFont val="Times New Roman"/>
        <family val="1"/>
      </rPr>
      <t>2026-2027</t>
    </r>
    <r>
      <rPr>
        <sz val="10"/>
        <rFont val="Times New Roman"/>
        <family val="1"/>
      </rPr>
      <t xml:space="preserve"> award year, as a result of consultation.
• In Column C, enter number of English learner students in private schools participating in services for the </t>
    </r>
    <r>
      <rPr>
        <b/>
        <sz val="10"/>
        <rFont val="Times New Roman"/>
        <family val="1"/>
      </rPr>
      <t>2026-2027</t>
    </r>
    <r>
      <rPr>
        <sz val="10"/>
        <rFont val="Times New Roman"/>
        <family val="1"/>
      </rPr>
      <t xml:space="preserve"> award year. </t>
    </r>
    <r>
      <rPr>
        <b/>
        <sz val="10"/>
        <rFont val="Times New Roman"/>
        <family val="1"/>
      </rPr>
      <t xml:space="preserve"> </t>
    </r>
    <r>
      <rPr>
        <b/>
        <sz val="10"/>
        <color rgb="FFC00000"/>
        <rFont val="Times New Roman"/>
        <family val="1"/>
      </rPr>
      <t>Only complete if you answered yes in column B.</t>
    </r>
    <r>
      <rPr>
        <sz val="10"/>
        <rFont val="Times New Roman"/>
        <family val="1"/>
      </rPr>
      <t xml:space="preserve">
• In Column D, enter the description of services provided for participating children.  </t>
    </r>
    <r>
      <rPr>
        <b/>
        <sz val="10"/>
        <color rgb="FFC00000"/>
        <rFont val="Times New Roman"/>
        <family val="1"/>
      </rPr>
      <t>Only complete if you answered yes in column B.</t>
    </r>
    <r>
      <rPr>
        <sz val="10"/>
        <rFont val="Times New Roman"/>
        <family val="1"/>
      </rPr>
      <t xml:space="preserve">
• Column E will automatically calculate the value of services for the </t>
    </r>
    <r>
      <rPr>
        <b/>
        <sz val="10"/>
        <rFont val="Times New Roman"/>
        <family val="1"/>
      </rPr>
      <t>2026-2027</t>
    </r>
    <r>
      <rPr>
        <sz val="10"/>
        <rFont val="Times New Roman"/>
        <family val="1"/>
      </rPr>
      <t xml:space="preserve"> award year.</t>
    </r>
  </si>
  <si>
    <t>Title III funds must be used to provide supplemental services that improve the English language proficiency and academic achievement of English Learners (ELs) including the provision of language instruction educational programs (LIEPs) and activities that increase the knowledge and skills of teachers who serve ELs, as well as provide engagement activities for the parents and families of ELs. All services provided to ELs and IY students using Title III funds must supplement, and not supplant, the services that must be provided to ELs under Title VI of the Civil Rights Act of 1964 (Title VI), the Equal Educational Opportunities Act of 1974 (EEOA), and other federal requirements, as well as those under State or local laws.</t>
  </si>
  <si>
    <r>
      <t xml:space="preserve">Provide the following information regarding the division wide EL population. This can be based on ACCESS Assessment SY data </t>
    </r>
    <r>
      <rPr>
        <b/>
        <sz val="10"/>
        <rFont val="Times New Roman"/>
        <family val="1"/>
      </rPr>
      <t>2024-2025</t>
    </r>
    <r>
      <rPr>
        <sz val="10"/>
        <rFont val="Times New Roman"/>
        <family val="1"/>
      </rPr>
      <t xml:space="preserve"> which was reflected for ACCESS Accountability in the</t>
    </r>
    <r>
      <rPr>
        <b/>
        <sz val="10"/>
        <rFont val="Times New Roman"/>
        <family val="1"/>
      </rPr>
      <t xml:space="preserve"> 2025-2026</t>
    </r>
    <r>
      <rPr>
        <sz val="10"/>
        <rFont val="Times New Roman"/>
        <family val="1"/>
      </rPr>
      <t xml:space="preserve"> SY.</t>
    </r>
  </si>
  <si>
    <t xml:space="preserve">The percentage of ELs who made PROGRESS (Target 56%)
</t>
  </si>
  <si>
    <r>
      <t xml:space="preserve">If the LEA did not meet State PROGRESS targets for </t>
    </r>
    <r>
      <rPr>
        <b/>
        <sz val="10"/>
        <rFont val="Times New Roman"/>
        <family val="1"/>
      </rPr>
      <t>2024-2025</t>
    </r>
    <r>
      <rPr>
        <sz val="10"/>
        <rFont val="Times New Roman"/>
        <family val="1"/>
      </rPr>
      <t xml:space="preserve"> Assessment SY which impacts the </t>
    </r>
    <r>
      <rPr>
        <b/>
        <sz val="10"/>
        <rFont val="Times New Roman"/>
        <family val="1"/>
      </rPr>
      <t>2025-2026</t>
    </r>
    <r>
      <rPr>
        <sz val="10"/>
        <rFont val="Times New Roman"/>
        <family val="1"/>
      </rPr>
      <t xml:space="preserve"> Accountability SY target of 56%, as shown in Box 3a, then outline the corrective action steps that the LEA has taken in order to meet state ESSA ELP accountability targets as approved in Virginia.   </t>
    </r>
  </si>
  <si>
    <t>K</t>
  </si>
  <si>
    <t>Amount of Title IIIA Funds Released</t>
  </si>
  <si>
    <t>Amount of Transferability Funds Released</t>
  </si>
  <si>
    <t>It will adhere to the provisions of the Federal Funding Transparency and Accountability Act (FFATA), and will obtain a valid Unique Entity Identifier (UEI) number prior to applying for funds;</t>
  </si>
  <si>
    <r>
      <t xml:space="preserve">Describe the evidence-based research that supports the services and activities (programs, resources, people, and techniques) that will be implemented to achieve each objective. Review boxes 9, 10, and 11 in the Title III Program Tab to incorporate funding identified with measurable targets for the </t>
    </r>
    <r>
      <rPr>
        <b/>
        <sz val="10"/>
        <rFont val="Times New Roman"/>
        <family val="1"/>
      </rPr>
      <t>2026-2027</t>
    </r>
    <r>
      <rPr>
        <sz val="10"/>
        <rFont val="Times New Roman"/>
        <family val="1"/>
      </rPr>
      <t xml:space="preserve"> </t>
    </r>
    <r>
      <rPr>
        <b/>
        <sz val="10"/>
        <rFont val="Times New Roman"/>
        <family val="1"/>
      </rPr>
      <t>SY</t>
    </r>
    <r>
      <rPr>
        <sz val="10"/>
        <rFont val="Times New Roman"/>
        <family val="1"/>
      </rPr>
      <t xml:space="preserve">. Be specific about how people, resources and professional development identified in the Budget Tab, are used to meet each measurable objective. 
</t>
    </r>
    <r>
      <rPr>
        <b/>
        <sz val="10"/>
        <rFont val="Times New Roman"/>
        <family val="1"/>
      </rPr>
      <t xml:space="preserve">What is a Measurable Objective?
</t>
    </r>
    <r>
      <rPr>
        <sz val="10"/>
        <rFont val="Times New Roman"/>
        <family val="1"/>
      </rPr>
      <t xml:space="preserve">A measurable objective has four components:
     1) </t>
    </r>
    <r>
      <rPr>
        <b/>
        <sz val="10"/>
        <rFont val="Times New Roman"/>
        <family val="1"/>
      </rPr>
      <t>Subject</t>
    </r>
    <r>
      <rPr>
        <sz val="10"/>
        <rFont val="Times New Roman"/>
        <family val="1"/>
      </rPr>
      <t xml:space="preserve"> (Who is the target or focus?);
     2) </t>
    </r>
    <r>
      <rPr>
        <b/>
        <sz val="10"/>
        <rFont val="Times New Roman"/>
        <family val="1"/>
      </rPr>
      <t>Behavior</t>
    </r>
    <r>
      <rPr>
        <sz val="10"/>
        <rFont val="Times New Roman"/>
        <family val="1"/>
      </rPr>
      <t xml:space="preserve"> (What will be changed/improved/utilized?);
     3) </t>
    </r>
    <r>
      <rPr>
        <b/>
        <sz val="10"/>
        <rFont val="Times New Roman"/>
        <family val="1"/>
      </rPr>
      <t>Specific criteria</t>
    </r>
    <r>
      <rPr>
        <sz val="10"/>
        <rFont val="Times New Roman"/>
        <family val="1"/>
      </rPr>
      <t xml:space="preserve"> for assessing improvement, readiness, or achievement and tools to be used to measure effectiveness; and
     4) </t>
    </r>
    <r>
      <rPr>
        <b/>
        <sz val="10"/>
        <rFont val="Times New Roman"/>
        <family val="1"/>
      </rPr>
      <t>Time period</t>
    </r>
    <r>
      <rPr>
        <sz val="10"/>
        <rFont val="Times New Roman"/>
        <family val="1"/>
      </rPr>
      <t xml:space="preserve"> for performance or assessment.</t>
    </r>
  </si>
  <si>
    <r>
      <t xml:space="preserve">Specify the application year </t>
    </r>
    <r>
      <rPr>
        <b/>
        <sz val="10"/>
        <rFont val="Times New Roman"/>
        <family val="1"/>
      </rPr>
      <t>(2024-2025 or 2025-2026)</t>
    </r>
    <r>
      <rPr>
        <sz val="10"/>
        <rFont val="Times New Roman"/>
        <family val="1"/>
      </rPr>
      <t>.</t>
    </r>
  </si>
  <si>
    <t>Provide a description for expenses related to object code 8000.  All capital outlay expenditures over your division's threshold up to over $10,000 per unit must be approved by the Virginia Department of Education through the application submission and approval process. If the local school division has established a threshold of a lesser amount, items equal to that amount or greater must be itemized in Object Code 6000.  Specify equipment quantities.</t>
  </si>
  <si>
    <t>X</t>
  </si>
  <si>
    <t>Lauren MacLean</t>
  </si>
  <si>
    <t>434-284-2108</t>
  </si>
  <si>
    <t>705 Rio Rd W, 3rd Fl
Charlottesville, VA 22903</t>
  </si>
  <si>
    <t>lmaclean@k12albemarle.org</t>
  </si>
  <si>
    <t>Dr. Rebecca Berlin</t>
  </si>
  <si>
    <t>Dr. Matthew S. Haas</t>
  </si>
  <si>
    <t>ACPS has determined that the EL Database Admin and Welcome Center Support Specialists, both previously funded by Title III, are no longer supplemental, and as such they will now be funded with local funding. In examining requests for support from families as well as consultation with community partners, ACPS has determined the need for specialized program leads with the training and expertise able to provide support beyond that of family liaisons.  These teammates, who may be bilingual and will have documented experience working with culturally and linguistically diverse communities, can provide students and families with intensive support that typically exceeds the support able to be provided by the school division. This may include support for students who are pregnant or new parents, support for families navigating social service (ex. Medicaid enrollment) and mental health services, and support for students and families navigating the special education process. These are new positions for ACPS and intended to supplement the existing mental health support specialist positions in schools as well as the International Welcome Center Support Specialist roles at the EL office by providing intensive support for the families in need of long-term case management.  This programming ensures students are better able to focus on their English language acquisition access the instruction provided in their LIEP.  Federal program leads will also co-facilitate professional learning for other staff, including EL teachers, on working with multilingual families and connecting them to services in ways that are sustainable and support family self-advocacy and autonomy.</t>
  </si>
  <si>
    <t>Federal Programs Support Team Lead (Intensive EL Office Support)</t>
  </si>
  <si>
    <t>Benefits for federal program leads FTEs.</t>
  </si>
  <si>
    <t>Federal Programs Support Team Lead (Intensive EL Office Support) Medical and H.S.A.</t>
  </si>
  <si>
    <t>Federal Programs Support Team Lead (Intensive EL Office Support) FICA</t>
  </si>
  <si>
    <t>Federal Programs Support Team Lead (Intensive EL Office Support) Dental</t>
  </si>
  <si>
    <t>Federal Programs Support Team Lead (Intensive EL Office Support) VRS/Pension</t>
  </si>
  <si>
    <t>Federal Programs Support Team Lead (Intensive EL Office Support) Life Insurance</t>
  </si>
  <si>
    <t>ACPS staff, families, and community partners have all identified transportation access as a barrier to family engagement and student support, whether for families to attend school-based events or for families to connect to community resources. ACPS seeks to contract with our transportation department to provide transportation to these opportunities to remove barriers for families, capitalizing on an identified strength that families identify feeling safe about their students being on busses.</t>
  </si>
  <si>
    <t>Transportation for families to supplemental English language development and community engagement activities)</t>
  </si>
  <si>
    <t xml:space="preserve">ELs in the Albemarle County Public Schools' (ACPS) EL program receive individualized, targeted instruction and feedback to support their English language acquisition while learning the same rigorous academic content as their peers. ACPS does not follow a single instructional model, to better ensure that each student picks the model most appropriate for each student and school. ACPS EL teachers support students in their language acquisition by implementing research-based practices for interactive, student-centered instruction using language and content objectives and appropriate scaffolds in daily lessons.
ACPS is working to foster an environment in which students and families can advocate for the supports and services that are most beneficial to themselves or their child. This includes (1) English as a New Language (ENL/ELD), which can include specialized advisory classes for long-term ELs, (2) Integrated ENL content classes, which also can support dual-identified ELs, as well as ELs with higher proficiency levels, and (5) Dual language two-way immersion for ELs, which also serves dually-identified ELs. Additionally, EL teachers monitor the academic progress of former ELs and collaborate with them and their general education teachers to implement appropriate classroom and Standards of Learning (SOL) testing accommodations. ACPS is not planning to run a (3) Newcomer Program in 2026-27 based on 2025-26 enrollment, but this is subject to change based on enrollment shifts. 
ACPS is continuing to focus on supporting dual identified English Learners in sheltered settings this year, particularly looking at high school instruction for this population, where we have identified gaps in teacher skills to provide appropriate language support.  ACPS EL and Special Education division leadership is collaborating on guidelines regarding the support of students who are assessed using the VAAP and largely in sheltered instructions, to ensure EL teachers are prepared to provide appropriate ENL/ELD instruction to these students.
</t>
  </si>
  <si>
    <t>The Title III Coordinator works closely with the ACPS professional learning team to address areas related to the teaching and learning of multilingual learners and their families.  These are based on the results of the ongoing EL program evaluation process, which includes classroom walkthroughs with school administrators, conversations around specific student concerns with teachers of ELs, interactions with families and community educational partners at family and community engagement events, and teacher discussions during virtual and in person professional learning communities (PLCs) and professional learning. 
Once areas of focus are identified, EL and content teacher teams collaborate with instructional coaches and leadership to build professional learning opportunities for their colleagues. Additional PL is offered as ACPS offers courses to all teachers across the division. An intentional effort is made to include PL sessions that support best instructional practices for all teachers of ELs, to ensure all educators understand they are teachers of ELs and build their understanding, skills, and capacities to support ELs from an asset-based perspective. 
ACPS utilizes the Title III application process to formally synthesize and summarize qualitative and quantitative data in order to make programmatic decisions for the upcoming academic year in coordination with the ACPS professional learning department.  For example, based on trends observed across schools, this year we continued to deliver PL sessions on co-teaching for English Learners, translanguaging, incorporating the 2020 WIDA ELD Framework into instruction, and academic language strategies, including SIOP.  We also worked to increase access to other professional learning through a partnership with SURN and through work with elementary school administrators and PLCs on VLA implementation and supporting ELs identified through EIRI. 
Additionally, training is provided to non-instructional staff, including school and division leadership on work with interpreters and translators, asset-based community mapping for English learner population, and culturally appropriate social emotional learning practices.</t>
  </si>
  <si>
    <t>ACPS received our Spring 2025 WIDA ACCESS scores and identified progress growth in schools where EL staffing has been increased and additional focus has been given to oral language in content classrooms; the division also generally saw strong data in elementary schools, with alignment and correlation to SOL data. ACPS also continues to see modest gains in progress across middle schools, but is continuing to work to accelerate this growth, with a continued focus on 6th grade learners in the 25-26 school year for teachers, based on the data received. 
ACPS's largest drops were across our high schools, which are being targeted in different ways. ACPS saw one school experience a marked increase in ELs in their first year attending US schools, and has increased staffing in this school for 25-26, continuing to 26-27, to better support all students in this building; this will allow the EL teacher to co-teach, which has previously not been feasible due to their limited FTE.  In the other two schools, current focus is on scheduling, with professional learning for EL teachers on implementation of the 2020 WIDA Standards and for EL teachers and their general education teachers regarding co-teaching using Dove and Honigsfeld's research.  In 25-26, the EL team has collaborated with the new role of division counseling coordinator to support secondary counselors in understanding how to schedule students to avoid overly sheltered classes and using student course requests to drive where teachers are co-teaching, rather than the other way around. 
ACPS's instructional liaison this year has focused on the secondary schools, with the director of EL focusing on elementary schools, bandwidth permitting, based on this data. In the 26-27 school year, ACPS is excited to add a second instructional liaison to focus on elementary schools. This position will replace the EL family engagement liaison position, which we have determined is not able to effectively function with an EL population of over 1500 students, and has identified the need to build capacity with schools to support generalized support requests of multilingual families, recognizing that this expanded capacity most completely ensures families feel a part of the school community, while leveraging Title III staffing to provide more specialized support.  
ACPS looks forward to analyzing 2026 WIDA ACCESS data when it is received and aligned using concordance tables, and will be meeting with principals this July to talk through data at the school, teacher, classroom, and student level and support their understanding of how it can positively impact instruction.</t>
  </si>
  <si>
    <t xml:space="preserve">ACPS allows schools flexibility in their EL programming model, particularly as school populations of ELs range from one to over two hundred in one building, and the division has a dual language program occurring in one building. ACPS has specific instructional guidelines and staffing formulas that provide a baseline for designing programming for ELs; for staffing allocations, we consider the number of ELs at a school, their grade level, and their English Language Proficiency level.  Recommended service minutes are below:
K: Levels 1-1.5, 150 min./wk; Levels 1.6-4.3, 90 min./wk
1: Levels 1-3.5, 90 min./wk; Levels 3.5-4.3, 60 min./wk
2-5: Levels 1-2.5, 150 min./wk; Levels 2.6-4.3, 90 min./wk
Sheltered special education programming K-2: Levels 1-2.5 90 min./wk; Levels 2.6-4.3, 45 min./wk
Sheltered special education programming 3-5: Levels 1-2.5, 120 min./wk; Levels 2.6-4.3, 60 min./wk
SLIFEs, Grades 3-5: 300 min./wk
6-8: Levels 1-1.5, 1000 min./wk of sheltered newcomer programming or 900 min./wk, including sheltered ELD class; Levels 1.5-2.9, 450 min./wk, including/in addition to sheltered ELD class; Levels 3-3.9, 450 min./wk; Levels 4.0-4.3, 225 min./wk
9-12: Levels 1-1.5, 1000 min./wk of sheltered newcomer programming or 675 min./wk, including sheltered ELD class; Levels 1.5-2.9, 450 min./wk, including/in addition to sheltered ELD class; Levels 3-3.9, 225 min./wk; Levels 4-4.3, 45 min./wk
Sheltered special education programming 6-12: Levels 1-2.5, 120 min./wk; Levels 2.6-4.3, 60 min./wk
ACPS continues to work with schools to avoid over-sheltering secondary students, which has been identified as a cause of both student data stagnancy but also of attrition in high school. Increased staffing at the secondary level to allow for co-teaching continues to demonstrate benefits of the move towards co-teaching and integrated service models. </t>
  </si>
  <si>
    <t xml:space="preserve">ACPS collects data via intentional and ongoing classroom walkthroughs with school administrators, conversations with teachers of ELs, periodic review of EL lesson plans, interactions with families and community partners at family and community engagement events and in the EL office, teacher discussions during PLCs and PL sessions, development and reviews of standard operation procedures (SOPs), and audit of teacher caseloads.
Additionally, ACPS analyzes quantitative data at key times during the school year through (1) EL Office cross-checks for supplemental support needed by ELs and former EL (2) SOL content area exam results, including interim assessments, and gaps between EL and general education data (3) WIDA ACCESS English language proficiency assessment data, including cross-checks for emerging long-term ELs and interim data using the WIDA MODEL (4) Co-planning and conferencing between EL and content area teachers to discuss linguistic process, (5) Ongoing comparison between ELs' ELP levels and benchmarks to determine progress towards expected linguistic growth and appropriate supports, and (6) feedback from EL teachers following PLs to collect feedback on instruction and the effectiveness and direction of the program. </t>
  </si>
  <si>
    <t xml:space="preserve">ACPS continues to work urgently to address the EL dropout rate in the county. Work with school leadership to understand the urgency of this concern and to create an asset-based mindset around the ability of students to persist through high school and into post-secondary options is ongoing and a frequent topic with division leadership. Data analysis has been provided to illustrate that this data is not based on specifically SLIFEs or Newcomers, two frequent misconceptions, and continues to be a focus of professional learning for secondary teachers. Additionally, ACPS has worked to improve attendance reporting and protocols this year in secondary schools, particularly involving court services in support for students in early high school grades as appropriate and using a multidisciplinary team approach to support students. While the impact of these initial steps has not been robust in high schools, continued implementation for a second year will be used to measure its efficacy. 
ACPS identified in 2024-25 that our ACPS ELs exceeded state-level averages in all state assessment data. We have conducted root cause analysis of how the division has successfully narrowed achievement gaps for our EL population, and continue to focus on co-teaching and collaborative practices, shifting leadership mindsets to shift teacher practices, and use of evidence-based literacy practices with SLIFE students and struggling readers to continue to improve this data, particularly as we await data with upcoming shifts to the semesters of adjustment.
</t>
  </si>
  <si>
    <t>ACPS has also worked to improve EL parent engagement with surveys this year. Parent engagement data continues to indicate that multilingual parents overall feel positively about their child's school, including at rates higher than other demographic groups, but have less communication touchpoints with school-based staff. Qualitative data indicates that the school division can continue to work with parents on our shared understanding of language acquisition and best practices.</t>
  </si>
  <si>
    <t>ACPS continues to work to encourage more schools to adopt authentic co-teaching (and co-planning) practices, as schools that have adopted these have seen significant improvements in their EL outcomes, particularly in elementary and secondary settings with large EL populations.  ACPS also is working to integrate the WIDA 2020 standards into existing K-12 curriculum frameworks. ACPS is also continuing to work to urgently correct misconceptions around graduation requirements and ELs, as well as misconceptions about how to schedule students, to create better secondary EL outcomes. This includes explicit tracking of EL graduation requirements, a practice that has shown positive outcomes (for both ELs and non ELs) in one ACPS high school, and through frequent collaboration with the ACPS counseling coordinator. 
ACPS this year also conducted a needs assessment with community partners to identify the gaps in support that families may be uncomfortable sharing, given their overwhelmingly positive feedback to the team and the school division, as well as recognition that the growing gaps in social programming (both non-profit and governmental programs) that are currently occurring. This feedback helped us clarify how we can best support our community, specifically through the identification that there are specific families who currently require significant support and coordination and disproportionately pull energy and resources from multiple groups due to a lack of coherent system of support.  ACPS has further examined the academic outcome of the students in these situations and seen the correlation between this need for support and negative academic and behavioral outcomes, which we also seek to improve through this model.</t>
  </si>
  <si>
    <t>Bridging language barriers is the first step to creating authentic engagement and partnerships between students and families.  ACPS hosts a central school registration process at the International and EL Welcome Center, where families are guided through the registration process and connected with community resources. During this process, students are also screened using the WIDA Screener in accordance with VDOE policy. 
The ACPS International and EL Welcome Center strives to improve school understanding of best practices and requirements for interpretation and translation for all families who identify as limited English proficient. Families are able to identify their desire for interpretation using "I speak cards," and the division ensures that "Interpretation and Translation Highlights" are updated and available to all ACPS staff. Additionally, the Welcome Center manages the training of ACPS-vetted interpreters and translators and partners with the Department of Technology to leverage technology applications to mitigate language barriers, such as ensuring the ACPS website is able to be translated using Google, with visual support to ensure accessibility for multilingual families. 
All schools receive an allocation for translation and interpretation services each year, which they use on a variety of language access assistance programming, including access to a telephone interpretation system, Interpretalk, hiring trained, qualified, community-based interpreters, and hiring external interpreters and translators through community-based partner organizations.   ACPS continues to work to improve the interpreter program with limited staff bandwidth, through connections with external opportunities and through work with community partners to determine if this training could be provided across organizations to minimize lift.</t>
  </si>
  <si>
    <t>The ACPS Federal Program Coordinators (Title I, II, III, IV, and Homeless) meet monthly to share and collaboratively problem-solve in order to remain aligned and efficient in practices and supports. Additionally, the Title III coordinator and EL Office staff partner with the following ACPS departments to ensure appropriate practices for ELs across the division: (1) Special Education, (2) Instruction, (3) Technology, (4) Community Engagement, (5) Professional Learning, (6) Communications, (7) Preschool, (8) School Counseling, (9) School Health Services, (10) Student Services, (11) Transportation, and (12) Talented Development.  ELs who are identified for additional resources are monitored and supported by a team of stakeholders through the MTSS and SBIT processes, as well as MDT for attendance concerns.  Team members include administrators, general education teachers, EL teachers, specialists, and family members, who meet quarterly to co-create appropriate interventions and document student academic progress. EL staff members also provide supplemental support to students with LEP parents in ACPS preschool programs. The Title III Coordinator and EL staff collaborate with a variety of community organizations to facilitate connections for EL families in the school division, including (1) the UVA Center for Community Partnerships, (2) Albemarle Foundation for Education (3) the International Rescue Committee (IRC), (4) Literacy Volunteers, (5) Region 10, (6) Ready Kids, (7) Creciendo Juntos, (8) Sin Barreras, (9) Boys &amp; Girls Club, (10) the Soccer Organization of Charlottesville Area (SOCA), (11) Madison House, (12) UVA Immigrant Family Medicine Clinic and Latino Health Initiative, (12) the UVA Sound Justice Lab/Cville Tulips, (13) Piedmont Valley Community College, (14) Legal Aid Justice Center, and (15) the Blue Ridge Health District. 
As an example, this year, ACPS collaborated with Ready Kids to provide transportation to their early learning play groups for LEP families with students entering preschool in 26-27 and with Sin Barreras to share information about opportunities for parents to access groceries during winter and spring break.</t>
  </si>
  <si>
    <t>The ACPS EL program recognizes that a holistic, wraparound approach is essential to support the academic development of our English Learners, and therefore provides these services through the EL office staffing.  From their first contact with the school system, where trained specialists affirm the value of prior education to ensure appropriate grade placement, to the supports provided for families when barriers to school attendance, such as food and medical access are identified, the EL office team works to connect with specialists who can provide additional support as needed, as well as connection to parent resources and English language instruction focused on support of their child's education.  This staffing also removes this burden from teachers, providing them with time to refine and improve their pedagogy and curriculum.   Data from teacher surveys continues to state that the biggest limitation on effective co-teaching is time to co-plan, as teachers feel they are required to provide external supports for their students. As such, the EL office is continuing to support staffing to provide families with connections to the external, existing community-based supports. The Title III funding is used directly to staff the EL office to allow the focus of teachers to be instructional, and to provide these wraparound services though supplemental pay where applicable, recognizing the hard work of these teachers and aligning with the collective bargaining agreement established in the division, which goes into effect on July 1st, 2026.</t>
  </si>
  <si>
    <t xml:space="preserve">All ACPS EL teachers participate in monthly division level PLCs that support their ability to provide targeted EL support in coordination with their grade level or content-area colleagues.  EL teachers are embedded in grade and content PLCs to ensure that they can collaborate directly with their colleagues.  The EL program works with the PL team to provide supplemental training to support classroom teachers, school leaders and administrators, and support staff in recognizing the strengths that ELs bring to their classrooms and school environments and how to leverage these strengths to increase student engagement and achievement.  Additional PL sessions are offered through the ACPS professional learning management system to all staff across the division. An intentional effort is made to include sessions that support best in instructional practices for all teachers of ELs, such as the implementation and integration of the WIDA ELD/SLD standards across content. 
Additionally, the EL program uses Title III funds to expand on the support provided by having trainings for school-based staff on enrolling and partnering with multilingual families throughout the school year, as well as professional learning for teachers on creating webs of support for students to support graduation progress.  The most recent data from school-based leaders indicates the need for additional support in connecting families to community-based organizations that can support with supplemental needs.  ACPS is looking to provide both professional learning and materials to support with this identified need through the work of the mental health support specialists.  ACPS also seeks to expand the understanding of EL teachers on adult education practices through work with community partners as part of the English conversation group facilitation. </t>
  </si>
  <si>
    <t>Title III funds for the federal program team leads associated with the EL office are intended to provide the supplemental parent and student support that school division staff currently state are not able to be provided with existing resources. The focus of providing these supports is to allow students to better access their child's education and to support the student's academic achievement; there is ample research that demonstrates that students who are focused on external problems or who are in a mental health crisis or using unhealthy coping mechanisms are unable to engage academically in school.  This will be measured through tracking the academic progress of these students on the caseloads of these specialists.
These teammates will also work to build families' capacities, respect and affirm their autonomy, deepen their knowledge of community resources, and build relationships between families and school staff.
Additionally, the EL team seeks to support parent engagement through facilitation of English conversation circles with these staff, recognizing that parents often identify their own limited English proficiency as the barrier to holistic engagement, particularly as their children's English may develop faster than their own (as is neurologically developmentally appropriate) and to support community engagement through providing transportation for families to community engagement events.</t>
  </si>
  <si>
    <t>Spanish</t>
  </si>
  <si>
    <t xml:space="preserve">(2024-25 and 2025-26) Fifty-eight percent of English Learners assessed through the WIDA ACCESS for ELLs 2.0 exam in the Spring of 2026 will demonstrate appropriate English language acquisition progress through meeting or exceeding their composite proficiency level gain goal as established by the VDOE.
48% of ACPS ELs made progress in Spring 2025; the drop in this number from last year is attributed to an elementary school with a large EL population, which underwent a leadership transition and has been led by an interim principal this year, impacting overall instruction, as well as significant losses at high schools.  ACPS continued implementation of a division wide literacy program and focus on providing framing to EL teachers on how to work collaboratively to support the Tier I curriculum in elementary school while building language acquisition, including oral language development. ACPS continues to see gains in many elementary schools and overall in the percentage of students making progress. ACPS also continued to see incremental gains in progress in middle schools, where staffing has been increased, but is continuing to work to improve services, particularly in schools with part-time EL teachers, where there is stagnancy.  ACPS's focus was not intensively on high school instruction in 2024-25 for ELs, which shifted in 2025-26, for which data is not yet available. </t>
  </si>
  <si>
    <t>(2025-26) ACPS EL students will meet or exceed state level data in pass rates in Biology in the Spring 2026 administration. 
ACPS is continuing to work with counselors and EL teachers to understand the trajectory of science courses for ELs, with an increase in EL student enrollment requests for 2026-27 in Biology and Physics in 9th grade, and continued advocacy to ensure that students are scheduled based on these requests. 
This data is not yet available for ACPS, where students have not yet completed this test, nor the state. However, data from interim assessments demonstrates specific pockets of high-quality Biology instruction for English Learners, including at the newcomer learning community and between a new co-teaching partnership in one of the high schools. ACPS is excited to explore student access to Biology while simultaneously exploring the newly indicated availability of Locally Awarded Verified Credits in other science classes in future years.</t>
  </si>
  <si>
    <t>(2025-26) In the spring of 2026, the percentage of ELs in ACPS tracked as dropping out will decrease by 10% compared with the spring of 2025 EL graduation rate.  
While the data is not yet publicly available, it is not anticipated that ACPS will meet this goal, which would result in a decrease from 22.7% to 20.43%. ACPS worked this year to rectify prior inconsistent secondary attendance practices and unenrollment practices for students with more than 15 consecutive absences; as a result, it is anticipated that dropout rates will rise for both ELs and non-ELs.  As the school division seeks to use this year to set an authentic baseline that more accurately represents who is currently actively enrolled and engaged in learning in our division, the ACPS EL office, through the work of the mental health support specialists and the secondary EL instructional liaison, will work to identify ways to encourage and keep student engagement, including through increased opportunities to non-school day activities that encourage student interests through community partners.</t>
  </si>
  <si>
    <t>NA</t>
  </si>
  <si>
    <t>Fifty-eight percent of English Learners assessed through the WIDA ACCESS for ELLs 2.0 exam in the Spring of 2027 will demonstrate appropriate English language acquisition progress through meeting or exceeding their composite proficiency level gain goal as established by the VDOE.</t>
  </si>
  <si>
    <t xml:space="preserve">ACPS will continue with year two of a three-year training sequence for all teachers, beginning with EL teachers, on unpacking the WIDA 2020 ELD framework and integrating these standards into their lesson planning. Next year, training will occur with both general education and EL teachers to continue this learning, with a focus on integrating standards in secondary language arts and across content areas in K-5.
The EL Office will also continue to work to ensure EL data is available to staff and provide analysis to highlight best practices that are replicable within our schools.  The EL team will also continue to work to expedite enrollments and record collection to maximize the instructional time teachers are able to have with students as we continue to see increased mobility in our EL population across different school divisions in Virginia.
The EL Office team will also work to identify and provide intensive, wraparound support to students and families identified as needing this type of support, with an aim to reduce the amount of time teachers are spending on non-instructional support, particularly teachers who have been identified as leaving their classrooms during instructional time to attempt to provide non-instructional supports.
</t>
  </si>
  <si>
    <t xml:space="preserve">ACPS aims to improve the outcomes of the most vulnerable EL students and families, such that community partners will identify in a survey in Spring 2027 improved coordination by answering the survey question "ACPS is better able to support EL families requiring intensive support and access to community resources" using a Likert scale and families selecting "______ (provider name) effectively supported me with connecting with available resources" using a Likert scale in a multilingual survey in their preferred language. </t>
  </si>
  <si>
    <t>ACPS will utilize the federal program support team leads to provide support to these families, and will utilize research-based practices such as community and relationship-mapping, asset-based community development approaches, connections to therapeutic providers as appropriate who use research-based and trauma-informed approaches, and will have weekly and/or bi-weekly check ins with families for the quarter of support, with the option to extend support for an additional quarter (at provider discretion, in consultation with school-based team) or for the full year (with consultation with the school-based team and the Director of EL.)</t>
  </si>
  <si>
    <t>ACPS will increase EL and multilingual parent self-advocacy and autonomy through connections to English conversation circles and community-based activities, such that 70% of parents will respond "agree" or "strongly agree" to the multilingual survey administered with the question "I feel more comfortable interacting with my child's school or their community as a result of my participation in these activities."</t>
  </si>
  <si>
    <t>ACPS will work with adult education providers in the Charlottesville area to utilize research-based adult education practices in providing English conversation and fluency practice and instruction for parents, and works with community partners whose approach to children's programming is based on best practices around play-based learning.  ACPS will also seek out its own research on how best to support parents in accessing their child's education through their own learning, in particular working with programs that have had success in Northern Virginia and in other states, such as guidance from Literacy Minnesota and other research-based organizations.  ACPS will continue to support parents in accessing high-quality existing programming in the community through providing transportation to these activities.</t>
  </si>
  <si>
    <t>Email</t>
  </si>
  <si>
    <t>Charlottesville Catholic School</t>
  </si>
  <si>
    <t>Charlottesville Waldorf School</t>
  </si>
  <si>
    <t>Community Christian Academy</t>
  </si>
  <si>
    <t>The Covenant School</t>
  </si>
  <si>
    <t>Field School of Charlottesville</t>
  </si>
  <si>
    <t>Free Union Country School</t>
  </si>
  <si>
    <t>Keswick School</t>
  </si>
  <si>
    <t>Miller School of Albemarle</t>
  </si>
  <si>
    <t>Mountaintop Montessori</t>
  </si>
  <si>
    <t>Peabody School</t>
  </si>
  <si>
    <t>Regents School of Charlottesville</t>
  </si>
  <si>
    <t>St. Anne's-Belfield</t>
  </si>
  <si>
    <t>Tandem Friends School</t>
  </si>
  <si>
    <t>University Montessori</t>
  </si>
  <si>
    <t>Albemarle County is committed to providing access for students, teachers and families in all grant-funded programs and opportunities as required by GEPA 427:
1. We ensure that events are held in wheelchair accessible facilities in geographically convenient locations, including within the community and along public bus lines. Events are held during the day, evening, and on weekends to accommodate family school and work schedules in order to maximize engagement and participation.
2. Materials provided are accessible for all regardless of literacy level as well as in electronic and paper copy formats to inform families that may not have access to social media and email. This includes translation of documents into Spanish and other languages. The EL office annually evaluates, hires, and trains interpreters and translators to ensure a high-level of quality that is personalized for families. Simultaneous interpretation equipment is utilized in large-group settings, and telephonic interpretation services are utilized when in-person interpreters are unavailable.
3. Albemarle County conducts a variety of outreach programs. These can include: teacher summer reading projects, girls in STEM initiatives, summer school English programming for immigrant youth, Camp Intervention modules, and Saturday family engagement experiences at local attractions.</t>
  </si>
  <si>
    <t>4. Efforts to involve all stakeholders in program planning and implementation are robust and inclusive of diverse teams. Advisory groups include parent advisory, student advisory, special education, talent development, Title I, and Diversity and Equity Advisory Committee.  Additionally, the Title I, Title II, Title III and Migrant and Homeless Coordinators all meet monthly to collaborate and ensure all students have access to all division opportunities. 
5. As set forth in the ACPS Human Resources website and documentation, "hiring for Albemarle County shall be accomplished without regard to race, color, religion, national origin, gender, pregnancy, childbirth or related medical conditions, age, marital status or disability unless otherwise permitted by County policy or applicable law."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</si>
</sst>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mmmm\ d\,\ yyyy"/>
    <numFmt numFmtId="165" formatCode="#,##0.0"/>
    <numFmt numFmtId="166" formatCode="000"/>
    <numFmt numFmtId="167" formatCode="m/d/yy;@"/>
    <numFmt numFmtId="168" formatCode="mm/dd/yy;@"/>
    <numFmt numFmtId="169" formatCode="[$-409]mmmm\ d\,\ yyyy;@"/>
    <numFmt numFmtId="170" formatCode="[&lt;=9999999]###\-####;\(###\)\ ###\-####"/>
    <numFmt numFmtId="171" formatCode="_(* #,##0_);_(* \(#,##0\);_(* &quot;-&quot;??_);_(@_)"/>
  </numFmts>
  <fonts count="71" x14ac:knownFonts="1">
    <font>
      <sz val="10"/>
      <name val="Arial"/>
    </font>
    <font>
      <sz val="10"/>
      <color theme="1"/>
      <name val="Calibri"/>
      <family val="2"/>
    </font>
    <font>
      <sz val="10"/>
      <name val="Arial"/>
      <family val="2"/>
    </font>
    <font>
      <b/>
      <sz val="11"/>
      <name val="Times New Roman"/>
      <family val="1"/>
    </font>
    <font>
      <b/>
      <sz val="10"/>
      <name val="Times New Roman"/>
      <family val="1"/>
    </font>
    <font>
      <sz val="10"/>
      <name val="Times New Roman"/>
      <family val="1"/>
    </font>
    <font>
      <sz val="8"/>
      <name val="Times New Roman"/>
      <family val="1"/>
    </font>
    <font>
      <b/>
      <sz val="8"/>
      <name val="Times New Roman"/>
      <family val="1"/>
    </font>
    <font>
      <i/>
      <sz val="10"/>
      <name val="Times New Roman"/>
      <family val="1"/>
    </font>
    <font>
      <sz val="11"/>
      <name val="Times New Roman"/>
      <family val="1"/>
    </font>
    <font>
      <b/>
      <sz val="9"/>
      <name val="Times New Roman"/>
      <family val="1"/>
    </font>
    <font>
      <b/>
      <u/>
      <sz val="9"/>
      <name val="Times New Roman"/>
      <family val="1"/>
    </font>
    <font>
      <sz val="9"/>
      <name val="Times New Roman"/>
      <family val="1"/>
    </font>
    <font>
      <sz val="9"/>
      <color indexed="8"/>
      <name val="Times New Roman"/>
      <family val="1"/>
    </font>
    <font>
      <i/>
      <sz val="9"/>
      <name val="Times New Roman"/>
      <family val="1"/>
    </font>
    <font>
      <u/>
      <sz val="9"/>
      <name val="Times New Roman"/>
      <family val="1"/>
    </font>
    <font>
      <b/>
      <sz val="7"/>
      <name val="Times New Roman"/>
      <family val="1"/>
    </font>
    <font>
      <u/>
      <sz val="10"/>
      <name val="Times New Roman"/>
      <family val="1"/>
    </font>
    <font>
      <u/>
      <sz val="10"/>
      <color indexed="12"/>
      <name val="Arial"/>
      <family val="2"/>
    </font>
    <font>
      <u/>
      <sz val="8"/>
      <name val="Times New Roman"/>
      <family val="1"/>
    </font>
    <font>
      <sz val="8"/>
      <color indexed="81"/>
      <name val="Times New Roman"/>
      <family val="1"/>
    </font>
    <font>
      <b/>
      <sz val="8"/>
      <color indexed="81"/>
      <name val="Tahoma"/>
      <family val="2"/>
    </font>
    <font>
      <sz val="8"/>
      <color indexed="81"/>
      <name val="Tahoma"/>
      <family val="2"/>
    </font>
    <font>
      <sz val="10"/>
      <name val="Arial"/>
      <family val="2"/>
    </font>
    <font>
      <u/>
      <sz val="9"/>
      <color indexed="12"/>
      <name val="Times New Roman"/>
      <family val="1"/>
    </font>
    <font>
      <sz val="9"/>
      <color indexed="81"/>
      <name val="Tahoma"/>
      <family val="2"/>
    </font>
    <font>
      <b/>
      <sz val="10"/>
      <color rgb="FFFF0000"/>
      <name val="Times New Roman"/>
      <family val="1"/>
    </font>
    <font>
      <b/>
      <sz val="9"/>
      <color rgb="FFFF0000"/>
      <name val="Times New Roman"/>
      <family val="1"/>
    </font>
    <font>
      <sz val="10"/>
      <name val="Arial"/>
      <family val="2"/>
    </font>
    <font>
      <u/>
      <sz val="10"/>
      <color indexed="12"/>
      <name val="Times New Roman"/>
      <family val="1"/>
    </font>
    <font>
      <sz val="10"/>
      <color indexed="8"/>
      <name val="Arial"/>
      <family val="2"/>
    </font>
    <font>
      <sz val="9"/>
      <color rgb="FFFF0000"/>
      <name val="Times New Roman"/>
      <family val="1"/>
    </font>
    <font>
      <b/>
      <u/>
      <sz val="11"/>
      <name val="Times New Roman"/>
      <family val="1"/>
    </font>
    <font>
      <sz val="9"/>
      <color theme="1"/>
      <name val="Times New Roman"/>
      <family val="1"/>
    </font>
    <font>
      <sz val="10"/>
      <color theme="1"/>
      <name val="Times New Roman"/>
      <family val="1"/>
    </font>
    <font>
      <u/>
      <sz val="11"/>
      <color indexed="12"/>
      <name val="Times New Roman"/>
      <family val="1"/>
    </font>
    <font>
      <b/>
      <sz val="9"/>
      <color indexed="81"/>
      <name val="Tahoma"/>
      <family val="2"/>
    </font>
    <font>
      <b/>
      <sz val="14"/>
      <name val="Times New Roman"/>
      <family val="1"/>
    </font>
    <font>
      <b/>
      <sz val="14"/>
      <color theme="1"/>
      <name val="Times New Roman"/>
      <family val="1"/>
    </font>
    <font>
      <b/>
      <sz val="14"/>
      <color rgb="FFFF0000"/>
      <name val="Times New Roman"/>
      <family val="1"/>
    </font>
    <font>
      <sz val="14"/>
      <name val="Times New Roman"/>
      <family val="1"/>
    </font>
    <font>
      <sz val="12"/>
      <name val="Times New Roman"/>
      <family val="1"/>
    </font>
    <font>
      <sz val="10"/>
      <color theme="1"/>
      <name val="Calibri"/>
      <family val="2"/>
    </font>
    <font>
      <sz val="10"/>
      <color rgb="FF006100"/>
      <name val="Calibri"/>
      <family val="2"/>
    </font>
    <font>
      <sz val="8"/>
      <color indexed="8"/>
      <name val="Times New Roman"/>
      <family val="1"/>
    </font>
    <font>
      <sz val="9"/>
      <name val="Arial"/>
      <family val="2"/>
    </font>
    <font>
      <sz val="10"/>
      <color theme="0"/>
      <name val="Calibri"/>
      <family val="2"/>
    </font>
    <font>
      <sz val="12"/>
      <color rgb="FFFF0000"/>
      <name val="Times New Roman"/>
      <family val="1"/>
    </font>
    <font>
      <sz val="12"/>
      <color theme="1"/>
      <name val="Times New Roman"/>
      <family val="1"/>
    </font>
    <font>
      <b/>
      <sz val="14"/>
      <color theme="0"/>
      <name val="Times New Roman"/>
      <family val="1"/>
    </font>
    <font>
      <sz val="10"/>
      <color theme="0"/>
      <name val="Times New Roman"/>
      <family val="1"/>
    </font>
    <font>
      <sz val="8"/>
      <color rgb="FF000000"/>
      <name val="Segoe UI"/>
      <family val="2"/>
    </font>
    <font>
      <b/>
      <sz val="8"/>
      <color theme="0" tint="-0.14999847407452621"/>
      <name val="Times New Roman"/>
      <family val="1"/>
    </font>
    <font>
      <sz val="8"/>
      <color theme="0" tint="-0.14999847407452621"/>
      <name val="Times New Roman"/>
      <family val="1"/>
    </font>
    <font>
      <sz val="9"/>
      <color rgb="FFFFFF00"/>
      <name val="Times New Roman"/>
      <family val="1"/>
    </font>
    <font>
      <sz val="9"/>
      <color theme="0"/>
      <name val="Times New Roman"/>
      <family val="1"/>
    </font>
    <font>
      <b/>
      <sz val="10"/>
      <color theme="1"/>
      <name val="Times New Roman"/>
      <family val="1"/>
    </font>
    <font>
      <sz val="14"/>
      <color theme="1"/>
      <name val="Times New Roman"/>
      <family val="1"/>
    </font>
    <font>
      <b/>
      <sz val="16"/>
      <color theme="0"/>
      <name val="Times New Roman"/>
      <family val="1"/>
    </font>
    <font>
      <sz val="8"/>
      <color theme="1"/>
      <name val="Times New Roman"/>
      <family val="1"/>
    </font>
    <font>
      <b/>
      <sz val="15"/>
      <color theme="3"/>
      <name val="Calibri"/>
      <family val="2"/>
    </font>
    <font>
      <sz val="12"/>
      <color theme="0"/>
      <name val="Times New Roman"/>
      <family val="1"/>
    </font>
    <font>
      <sz val="16"/>
      <color theme="0"/>
      <name val="Times New Roman"/>
      <family val="1"/>
    </font>
    <font>
      <b/>
      <sz val="10"/>
      <color rgb="FFC00000"/>
      <name val="Times New Roman"/>
      <family val="1"/>
    </font>
    <font>
      <b/>
      <sz val="9"/>
      <color rgb="FFC00000"/>
      <name val="Times New Roman"/>
      <family val="1"/>
    </font>
    <font>
      <b/>
      <sz val="14"/>
      <color rgb="FFC00000"/>
      <name val="Times New Roman"/>
      <family val="1"/>
    </font>
    <font>
      <sz val="12"/>
      <color rgb="FFC00000"/>
      <name val="Times New Roman"/>
      <family val="1"/>
    </font>
    <font>
      <sz val="11"/>
      <color theme="0"/>
      <name val="Times New Roman"/>
      <family val="1"/>
    </font>
    <font>
      <b/>
      <u/>
      <sz val="10"/>
      <color rgb="FFC00000"/>
      <name val="Times New Roman"/>
      <family val="1"/>
    </font>
    <font>
      <b/>
      <u/>
      <sz val="10"/>
      <name val="Times New Roman"/>
      <family val="1"/>
    </font>
    <font>
      <sz val="10"/>
      <color rgb="FFD2F0FF"/>
      <name val="Times New Roman"/>
      <family val="1"/>
    </font>
  </fonts>
  <fills count="76">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theme="1" tint="0.34998626667073579"/>
        <bgColor indexed="64"/>
      </patternFill>
    </fill>
    <fill>
      <patternFill patternType="solid">
        <fgColor rgb="FFFFFF00"/>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39997558519241921"/>
        <bgColor indexed="64"/>
      </patternFill>
    </fill>
    <fill>
      <patternFill patternType="solid">
        <fgColor rgb="FFC6EFCE"/>
      </patternFill>
    </fill>
    <fill>
      <patternFill patternType="solid">
        <fgColor rgb="FFFFFFCC"/>
      </patternFill>
    </fill>
    <fill>
      <patternFill patternType="solid">
        <fgColor theme="4"/>
      </patternFill>
    </fill>
    <fill>
      <patternFill patternType="solid">
        <fgColor theme="7" tint="0.59999389629810485"/>
        <bgColor indexed="65"/>
      </patternFill>
    </fill>
    <fill>
      <patternFill patternType="solid">
        <fgColor theme="9"/>
      </patternFill>
    </fill>
    <fill>
      <patternFill patternType="solid">
        <fgColor indexed="8"/>
        <bgColor indexed="64"/>
      </patternFill>
    </fill>
    <fill>
      <patternFill patternType="solid">
        <fgColor indexed="9"/>
        <bgColor indexed="64"/>
      </patternFill>
    </fill>
    <fill>
      <patternFill patternType="solid">
        <fgColor indexed="10"/>
        <bgColor indexed="64"/>
      </patternFill>
    </fill>
    <fill>
      <patternFill patternType="solid">
        <fgColor indexed="11"/>
        <bgColor indexed="64"/>
      </patternFill>
    </fill>
    <fill>
      <patternFill patternType="solid">
        <fgColor indexed="12"/>
        <bgColor indexed="64"/>
      </patternFill>
    </fill>
    <fill>
      <patternFill patternType="solid">
        <fgColor indexed="13"/>
        <bgColor indexed="64"/>
      </patternFill>
    </fill>
    <fill>
      <patternFill patternType="solid">
        <fgColor indexed="14"/>
        <bgColor indexed="64"/>
      </patternFill>
    </fill>
    <fill>
      <patternFill patternType="solid">
        <fgColor indexed="15"/>
        <bgColor indexed="64"/>
      </patternFill>
    </fill>
    <fill>
      <patternFill patternType="solid">
        <fgColor indexed="16"/>
        <bgColor indexed="64"/>
      </patternFill>
    </fill>
    <fill>
      <patternFill patternType="solid">
        <fgColor indexed="17"/>
        <bgColor indexed="64"/>
      </patternFill>
    </fill>
    <fill>
      <patternFill patternType="solid">
        <fgColor indexed="18"/>
        <bgColor indexed="64"/>
      </patternFill>
    </fill>
    <fill>
      <patternFill patternType="solid">
        <fgColor indexed="19"/>
        <bgColor indexed="64"/>
      </patternFill>
    </fill>
    <fill>
      <patternFill patternType="solid">
        <fgColor indexed="20"/>
        <bgColor indexed="64"/>
      </patternFill>
    </fill>
    <fill>
      <patternFill patternType="solid">
        <fgColor indexed="21"/>
        <bgColor indexed="64"/>
      </patternFill>
    </fill>
    <fill>
      <patternFill patternType="solid">
        <fgColor indexed="23"/>
        <bgColor indexed="64"/>
      </patternFill>
    </fill>
    <fill>
      <patternFill patternType="solid">
        <fgColor theme="4" tint="0.79998168889431442"/>
        <bgColor indexed="64"/>
      </patternFill>
    </fill>
    <fill>
      <patternFill patternType="solid">
        <fgColor indexed="24"/>
        <bgColor indexed="64"/>
      </patternFill>
    </fill>
    <fill>
      <patternFill patternType="solid">
        <fgColor indexed="25"/>
        <bgColor indexed="64"/>
      </patternFill>
    </fill>
    <fill>
      <patternFill patternType="solid">
        <fgColor indexed="26"/>
        <bgColor indexed="64"/>
      </patternFill>
    </fill>
    <fill>
      <patternFill patternType="solid">
        <fgColor indexed="27"/>
        <bgColor indexed="64"/>
      </patternFill>
    </fill>
    <fill>
      <patternFill patternType="solid">
        <fgColor indexed="28"/>
        <bgColor indexed="64"/>
      </patternFill>
    </fill>
    <fill>
      <patternFill patternType="solid">
        <fgColor indexed="29"/>
        <bgColor indexed="64"/>
      </patternFill>
    </fill>
    <fill>
      <patternFill patternType="solid">
        <fgColor indexed="30"/>
        <bgColor indexed="64"/>
      </patternFill>
    </fill>
    <fill>
      <patternFill patternType="solid">
        <fgColor indexed="31"/>
        <bgColor indexed="64"/>
      </patternFill>
    </fill>
    <fill>
      <patternFill patternType="solid">
        <fgColor indexed="32"/>
        <bgColor indexed="64"/>
      </patternFill>
    </fill>
    <fill>
      <patternFill patternType="solid">
        <fgColor indexed="33"/>
        <bgColor indexed="64"/>
      </patternFill>
    </fill>
    <fill>
      <patternFill patternType="solid">
        <fgColor indexed="34"/>
        <bgColor indexed="64"/>
      </patternFill>
    </fill>
    <fill>
      <patternFill patternType="solid">
        <fgColor indexed="35"/>
        <bgColor indexed="64"/>
      </patternFill>
    </fill>
    <fill>
      <patternFill patternType="solid">
        <fgColor indexed="36"/>
        <bgColor indexed="64"/>
      </patternFill>
    </fill>
    <fill>
      <patternFill patternType="solid">
        <fgColor indexed="37"/>
        <bgColor indexed="64"/>
      </patternFill>
    </fill>
    <fill>
      <patternFill patternType="solid">
        <fgColor indexed="38"/>
        <bgColor indexed="64"/>
      </patternFill>
    </fill>
    <fill>
      <patternFill patternType="solid">
        <fgColor indexed="39"/>
        <bgColor indexed="64"/>
      </patternFill>
    </fill>
    <fill>
      <patternFill patternType="solid">
        <fgColor indexed="40"/>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indexed="44"/>
        <bgColor indexed="64"/>
      </patternFill>
    </fill>
    <fill>
      <patternFill patternType="solid">
        <fgColor indexed="45"/>
        <bgColor indexed="64"/>
      </patternFill>
    </fill>
    <fill>
      <patternFill patternType="solid">
        <fgColor indexed="46"/>
        <bgColor indexed="64"/>
      </patternFill>
    </fill>
    <fill>
      <patternFill patternType="solid">
        <fgColor indexed="47"/>
        <bgColor indexed="64"/>
      </patternFill>
    </fill>
    <fill>
      <patternFill patternType="solid">
        <fgColor indexed="48"/>
        <bgColor indexed="64"/>
      </patternFill>
    </fill>
    <fill>
      <patternFill patternType="solid">
        <fgColor indexed="49"/>
        <bgColor indexed="64"/>
      </patternFill>
    </fill>
    <fill>
      <patternFill patternType="solid">
        <fgColor indexed="5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4"/>
        <bgColor indexed="64"/>
      </patternFill>
    </fill>
    <fill>
      <patternFill patternType="solid">
        <fgColor indexed="55"/>
        <bgColor indexed="64"/>
      </patternFill>
    </fill>
    <fill>
      <patternFill patternType="solid">
        <fgColor indexed="56"/>
        <bgColor indexed="64"/>
      </patternFill>
    </fill>
    <fill>
      <patternFill patternType="solid">
        <fgColor indexed="57"/>
        <bgColor indexed="64"/>
      </patternFill>
    </fill>
    <fill>
      <patternFill patternType="solid">
        <fgColor indexed="58"/>
        <bgColor indexed="64"/>
      </patternFill>
    </fill>
    <fill>
      <patternFill patternType="solid">
        <fgColor indexed="59"/>
        <bgColor indexed="64"/>
      </patternFill>
    </fill>
    <fill>
      <patternFill patternType="solid">
        <fgColor indexed="60"/>
        <bgColor indexed="64"/>
      </patternFill>
    </fill>
    <fill>
      <patternFill patternType="solid">
        <fgColor indexed="61"/>
        <bgColor indexed="64"/>
      </patternFill>
    </fill>
    <fill>
      <patternFill patternType="solid">
        <fgColor indexed="62"/>
        <bgColor indexed="64"/>
      </patternFill>
    </fill>
    <fill>
      <patternFill patternType="solid">
        <fgColor indexed="63"/>
        <bgColor indexed="64"/>
      </patternFill>
    </fill>
    <fill>
      <patternFill patternType="lightGray">
        <fgColor theme="0" tint="-0.14996795556505021"/>
        <bgColor indexed="65"/>
      </patternFill>
    </fill>
    <fill>
      <patternFill patternType="solid">
        <fgColor rgb="FFC0C0C0"/>
        <bgColor indexed="64"/>
      </patternFill>
    </fill>
    <fill>
      <patternFill patternType="solid">
        <fgColor rgb="FFD8E4BC"/>
        <bgColor indexed="64"/>
      </patternFill>
    </fill>
    <fill>
      <patternFill patternType="solid">
        <fgColor rgb="FFFCD5B4"/>
        <bgColor indexed="64"/>
      </patternFill>
    </fill>
    <fill>
      <patternFill patternType="solid">
        <fgColor rgb="FFD2F0FF"/>
        <bgColor indexed="64"/>
      </patternFill>
    </fill>
  </fills>
  <borders count="5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rgb="FFB2B2B2"/>
      </left>
      <right style="thin">
        <color rgb="FFB2B2B2"/>
      </right>
      <top style="thin">
        <color rgb="FFB2B2B2"/>
      </top>
      <bottom style="thin">
        <color rgb="FFB2B2B2"/>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rgb="FF00B050"/>
      </right>
      <top/>
      <bottom/>
      <diagonal/>
    </border>
    <border>
      <left/>
      <right style="medium">
        <color rgb="FF00B050"/>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bottom style="thick">
        <color theme="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s>
  <cellStyleXfs count="21">
    <xf numFmtId="0" fontId="0" fillId="0" borderId="0"/>
    <xf numFmtId="0" fontId="18" fillId="0" borderId="0" applyNumberFormat="0" applyFill="0" applyBorder="0" applyAlignment="0" applyProtection="0">
      <alignment vertical="top"/>
      <protection locked="0"/>
    </xf>
    <xf numFmtId="0" fontId="23" fillId="0" borderId="0"/>
    <xf numFmtId="0" fontId="2" fillId="0" borderId="0"/>
    <xf numFmtId="43" fontId="28" fillId="0" borderId="0" applyFont="0" applyFill="0" applyBorder="0" applyAlignment="0" applyProtection="0"/>
    <xf numFmtId="0" fontId="30" fillId="0" borderId="0"/>
    <xf numFmtId="0" fontId="30" fillId="0" borderId="0"/>
    <xf numFmtId="0" fontId="42" fillId="11" borderId="21" applyNumberFormat="0" applyFont="0" applyAlignment="0" applyProtection="0"/>
    <xf numFmtId="0" fontId="43" fillId="10" borderId="0" applyNumberFormat="0" applyBorder="0" applyAlignment="0" applyProtection="0"/>
    <xf numFmtId="0" fontId="42" fillId="0" borderId="0"/>
    <xf numFmtId="0" fontId="46" fillId="12" borderId="0" applyNumberFormat="0" applyBorder="0" applyAlignment="0" applyProtection="0"/>
    <xf numFmtId="0" fontId="42" fillId="13" borderId="0" applyNumberFormat="0" applyBorder="0" applyAlignment="0" applyProtection="0"/>
    <xf numFmtId="0" fontId="46" fillId="14" borderId="0" applyNumberFormat="0" applyBorder="0" applyAlignment="0" applyProtection="0"/>
    <xf numFmtId="43" fontId="42" fillId="0" borderId="0" applyFont="0" applyFill="0" applyBorder="0" applyAlignment="0" applyProtection="0"/>
    <xf numFmtId="0" fontId="1" fillId="13" borderId="0" applyNumberFormat="0" applyBorder="0" applyAlignment="0" applyProtection="0"/>
    <xf numFmtId="0" fontId="2" fillId="0" borderId="0"/>
    <xf numFmtId="0" fontId="2" fillId="0" borderId="0"/>
    <xf numFmtId="0" fontId="2" fillId="0" borderId="0"/>
    <xf numFmtId="0" fontId="1" fillId="0" borderId="0"/>
    <xf numFmtId="0" fontId="1" fillId="11" borderId="21" applyNumberFormat="0" applyFont="0" applyAlignment="0" applyProtection="0"/>
    <xf numFmtId="0" fontId="60" fillId="0" borderId="45" applyNumberFormat="0" applyFill="0" applyAlignment="0" applyProtection="0"/>
  </cellStyleXfs>
  <cellXfs count="981">
    <xf numFmtId="0" fontId="0" fillId="0" borderId="0" xfId="0"/>
    <xf numFmtId="0" fontId="5" fillId="0" borderId="0" xfId="0" applyFont="1"/>
    <xf numFmtId="1" fontId="5" fillId="0" borderId="0" xfId="0" applyNumberFormat="1" applyFont="1"/>
    <xf numFmtId="0" fontId="12" fillId="0" borderId="3" xfId="0" applyFont="1" applyBorder="1" applyAlignment="1" applyProtection="1">
      <alignment horizontal="center" vertical="center"/>
      <protection locked="0"/>
    </xf>
    <xf numFmtId="0" fontId="5" fillId="3" borderId="0" xfId="0" applyFont="1" applyFill="1"/>
    <xf numFmtId="0" fontId="0" fillId="0" borderId="0" xfId="0" applyProtection="1">
      <protection locked="0"/>
    </xf>
    <xf numFmtId="0" fontId="6" fillId="0" borderId="0" xfId="0" applyFont="1" applyProtection="1">
      <protection locked="0"/>
    </xf>
    <xf numFmtId="0" fontId="5" fillId="0" borderId="0" xfId="3" applyFont="1"/>
    <xf numFmtId="0" fontId="9" fillId="0" borderId="0" xfId="0" applyFont="1"/>
    <xf numFmtId="0" fontId="12" fillId="0" borderId="3" xfId="0" applyFont="1" applyBorder="1" applyAlignment="1" applyProtection="1">
      <alignment horizontal="center"/>
      <protection locked="0"/>
    </xf>
    <xf numFmtId="0" fontId="12" fillId="0" borderId="3" xfId="0" applyFont="1" applyBorder="1" applyProtection="1">
      <protection locked="0"/>
    </xf>
    <xf numFmtId="0" fontId="12" fillId="0" borderId="0" xfId="0" applyFont="1"/>
    <xf numFmtId="1" fontId="12" fillId="0" borderId="0" xfId="0" applyNumberFormat="1" applyFont="1"/>
    <xf numFmtId="1" fontId="5" fillId="0" borderId="0" xfId="3" applyNumberFormat="1" applyFont="1"/>
    <xf numFmtId="4" fontId="6" fillId="0" borderId="0" xfId="0" applyNumberFormat="1" applyFont="1" applyAlignment="1" applyProtection="1">
      <alignment horizontal="right"/>
      <protection locked="0"/>
    </xf>
    <xf numFmtId="0" fontId="5" fillId="0" borderId="0" xfId="0" applyFont="1" applyProtection="1">
      <protection locked="0"/>
    </xf>
    <xf numFmtId="0" fontId="10" fillId="0" borderId="3" xfId="0" applyFont="1" applyBorder="1" applyAlignment="1" applyProtection="1">
      <alignment horizontal="center"/>
      <protection locked="0"/>
    </xf>
    <xf numFmtId="0" fontId="12" fillId="0" borderId="3" xfId="0" applyFont="1" applyBorder="1" applyAlignment="1" applyProtection="1">
      <alignment horizontal="left"/>
      <protection locked="0"/>
    </xf>
    <xf numFmtId="0" fontId="9" fillId="0" borderId="0" xfId="3" applyFont="1" applyAlignment="1">
      <alignment horizontal="center"/>
    </xf>
    <xf numFmtId="0" fontId="6" fillId="3" borderId="0" xfId="3" applyFont="1" applyFill="1" applyProtection="1">
      <protection locked="0"/>
    </xf>
    <xf numFmtId="0" fontId="2" fillId="0" borderId="0" xfId="0" applyFont="1" applyProtection="1">
      <protection locked="0"/>
    </xf>
    <xf numFmtId="0" fontId="6" fillId="3" borderId="0" xfId="0" applyFont="1" applyFill="1" applyProtection="1">
      <protection locked="0"/>
    </xf>
    <xf numFmtId="0" fontId="0" fillId="3" borderId="0" xfId="0" applyFill="1" applyProtection="1">
      <protection locked="0"/>
    </xf>
    <xf numFmtId="0" fontId="2" fillId="3" borderId="0" xfId="0" applyFont="1" applyFill="1" applyProtection="1">
      <protection locked="0"/>
    </xf>
    <xf numFmtId="0" fontId="9" fillId="3" borderId="0" xfId="3" applyFont="1" applyFill="1"/>
    <xf numFmtId="0" fontId="9" fillId="0" borderId="0" xfId="3" applyFont="1"/>
    <xf numFmtId="1" fontId="9" fillId="0" borderId="0" xfId="3" applyNumberFormat="1" applyFont="1"/>
    <xf numFmtId="0" fontId="5" fillId="3" borderId="0" xfId="3" applyFont="1" applyFill="1"/>
    <xf numFmtId="0" fontId="5" fillId="3" borderId="0" xfId="3" applyFont="1" applyFill="1" applyAlignment="1">
      <alignment horizontal="center" vertical="center"/>
    </xf>
    <xf numFmtId="0" fontId="5" fillId="0" borderId="0" xfId="3" applyFont="1" applyAlignment="1">
      <alignment horizontal="center" vertical="center"/>
    </xf>
    <xf numFmtId="1" fontId="5" fillId="0" borderId="0" xfId="3" applyNumberFormat="1" applyFont="1" applyAlignment="1">
      <alignment horizontal="center" vertical="center"/>
    </xf>
    <xf numFmtId="0" fontId="3" fillId="3" borderId="0" xfId="3" applyFont="1" applyFill="1"/>
    <xf numFmtId="0" fontId="3" fillId="0" borderId="0" xfId="3" applyFont="1"/>
    <xf numFmtId="0" fontId="12" fillId="3" borderId="0" xfId="3" applyFont="1" applyFill="1"/>
    <xf numFmtId="0" fontId="12" fillId="0" borderId="0" xfId="3" applyFont="1"/>
    <xf numFmtId="1" fontId="12" fillId="0" borderId="0" xfId="3" applyNumberFormat="1" applyFont="1"/>
    <xf numFmtId="167" fontId="12" fillId="4" borderId="3" xfId="0" applyNumberFormat="1" applyFont="1" applyFill="1" applyBorder="1" applyAlignment="1" applyProtection="1">
      <alignment horizontal="left" wrapText="1"/>
      <protection locked="0"/>
    </xf>
    <xf numFmtId="49" fontId="10" fillId="0" borderId="0" xfId="9" applyNumberFormat="1" applyFont="1" applyAlignment="1">
      <alignment horizontal="right" vertical="center"/>
    </xf>
    <xf numFmtId="166" fontId="12" fillId="0" borderId="0" xfId="9" applyNumberFormat="1" applyFont="1" applyAlignment="1">
      <alignment horizontal="center" vertical="center"/>
    </xf>
    <xf numFmtId="0" fontId="12" fillId="0" borderId="0" xfId="9" applyFont="1" applyAlignment="1">
      <alignment horizontal="center" vertical="center"/>
    </xf>
    <xf numFmtId="0" fontId="12" fillId="0" borderId="0" xfId="9" applyFont="1"/>
    <xf numFmtId="49" fontId="27" fillId="0" borderId="0" xfId="9" applyNumberFormat="1" applyFont="1" applyAlignment="1">
      <alignment horizontal="right" vertical="center"/>
    </xf>
    <xf numFmtId="166" fontId="10" fillId="0" borderId="0" xfId="8" applyNumberFormat="1" applyFont="1" applyFill="1" applyBorder="1" applyAlignment="1" applyProtection="1">
      <alignment horizontal="center" vertical="center"/>
    </xf>
    <xf numFmtId="166" fontId="10" fillId="0" borderId="0" xfId="12" applyNumberFormat="1" applyFont="1" applyFill="1" applyBorder="1" applyAlignment="1">
      <alignment horizontal="center" vertical="center"/>
    </xf>
    <xf numFmtId="49" fontId="10" fillId="0" borderId="3" xfId="12" applyNumberFormat="1" applyFont="1" applyFill="1" applyBorder="1" applyAlignment="1">
      <alignment horizontal="center" vertical="center"/>
    </xf>
    <xf numFmtId="166" fontId="10" fillId="0" borderId="3" xfId="12" applyNumberFormat="1" applyFont="1" applyFill="1" applyBorder="1" applyAlignment="1">
      <alignment horizontal="center" vertical="center"/>
    </xf>
    <xf numFmtId="49" fontId="12" fillId="0" borderId="0" xfId="9" applyNumberFormat="1" applyFont="1"/>
    <xf numFmtId="38" fontId="12" fillId="0" borderId="0" xfId="13" applyNumberFormat="1" applyFont="1" applyFill="1" applyBorder="1" applyAlignment="1">
      <alignment horizontal="center" vertical="center"/>
    </xf>
    <xf numFmtId="0" fontId="10" fillId="6" borderId="3" xfId="9" applyFont="1" applyFill="1" applyBorder="1" applyAlignment="1">
      <alignment horizontal="center"/>
    </xf>
    <xf numFmtId="0" fontId="12" fillId="0" borderId="3" xfId="9" applyFont="1" applyBorder="1"/>
    <xf numFmtId="0" fontId="10" fillId="0" borderId="0" xfId="9" applyFont="1"/>
    <xf numFmtId="1" fontId="12" fillId="0" borderId="0" xfId="9" applyNumberFormat="1" applyFont="1"/>
    <xf numFmtId="49" fontId="12" fillId="0" borderId="0" xfId="9" applyNumberFormat="1" applyFont="1" applyAlignment="1">
      <alignment vertical="center"/>
    </xf>
    <xf numFmtId="38" fontId="12" fillId="0" borderId="0" xfId="13" applyNumberFormat="1" applyFont="1" applyFill="1" applyBorder="1" applyAlignment="1">
      <alignment vertical="center"/>
    </xf>
    <xf numFmtId="0" fontId="47" fillId="0" borderId="3" xfId="0" applyFont="1" applyBorder="1" applyAlignment="1">
      <alignment horizontal="left" wrapText="1"/>
    </xf>
    <xf numFmtId="4" fontId="47" fillId="0" borderId="3" xfId="0" applyNumberFormat="1" applyFont="1" applyBorder="1" applyAlignment="1">
      <alignment horizontal="left" wrapText="1"/>
    </xf>
    <xf numFmtId="1" fontId="13" fillId="4" borderId="3" xfId="3" applyNumberFormat="1" applyFont="1" applyFill="1" applyBorder="1" applyAlignment="1">
      <alignment horizontal="right" wrapText="1"/>
    </xf>
    <xf numFmtId="38" fontId="12" fillId="4" borderId="3" xfId="13" applyNumberFormat="1" applyFont="1" applyFill="1" applyBorder="1" applyAlignment="1">
      <alignment horizontal="center" vertical="center"/>
    </xf>
    <xf numFmtId="4" fontId="13" fillId="4" borderId="3" xfId="6" applyNumberFormat="1" applyFont="1" applyFill="1" applyBorder="1" applyAlignment="1">
      <alignment horizontal="right" wrapText="1"/>
    </xf>
    <xf numFmtId="4" fontId="13" fillId="4" borderId="3" xfId="5" applyNumberFormat="1" applyFont="1" applyFill="1" applyBorder="1" applyAlignment="1">
      <alignment horizontal="right"/>
    </xf>
    <xf numFmtId="166" fontId="10" fillId="6" borderId="3" xfId="12" applyNumberFormat="1" applyFont="1" applyFill="1" applyBorder="1" applyAlignment="1">
      <alignment horizontal="center" vertical="center"/>
    </xf>
    <xf numFmtId="0" fontId="10" fillId="6" borderId="3" xfId="7" applyFont="1" applyFill="1" applyBorder="1" applyAlignment="1">
      <alignment horizontal="center" vertical="center" wrapText="1"/>
    </xf>
    <xf numFmtId="1" fontId="10" fillId="6" borderId="3" xfId="7" applyNumberFormat="1" applyFont="1" applyFill="1" applyBorder="1" applyAlignment="1">
      <alignment horizontal="center" vertical="center" wrapText="1"/>
    </xf>
    <xf numFmtId="0" fontId="33" fillId="0" borderId="0" xfId="3" applyFont="1"/>
    <xf numFmtId="0" fontId="10" fillId="0" borderId="0" xfId="9" applyFont="1" applyAlignment="1">
      <alignment horizontal="center"/>
    </xf>
    <xf numFmtId="38" fontId="52" fillId="0" borderId="0" xfId="14" applyNumberFormat="1" applyFont="1" applyFill="1" applyBorder="1" applyAlignment="1">
      <alignment horizontal="center" vertical="center"/>
    </xf>
    <xf numFmtId="0" fontId="53" fillId="0" borderId="0" xfId="0" applyFont="1" applyAlignment="1">
      <alignment horizontal="center" vertical="center"/>
    </xf>
    <xf numFmtId="49" fontId="12" fillId="0" borderId="0" xfId="0" applyNumberFormat="1" applyFont="1"/>
    <xf numFmtId="0" fontId="12" fillId="0" borderId="22" xfId="0" applyFont="1" applyBorder="1"/>
    <xf numFmtId="0" fontId="12" fillId="0" borderId="13" xfId="0" applyFont="1" applyBorder="1"/>
    <xf numFmtId="0" fontId="54" fillId="15" borderId="22" xfId="0" applyFont="1" applyFill="1" applyBorder="1" applyAlignment="1">
      <alignment horizontal="center" vertical="center"/>
    </xf>
    <xf numFmtId="0" fontId="12" fillId="16" borderId="0" xfId="0" applyFont="1" applyFill="1" applyAlignment="1">
      <alignment horizontal="center" vertical="center"/>
    </xf>
    <xf numFmtId="0" fontId="12" fillId="17" borderId="0" xfId="0" applyFont="1" applyFill="1" applyAlignment="1">
      <alignment horizontal="center" vertical="center"/>
    </xf>
    <xf numFmtId="0" fontId="12" fillId="18" borderId="0" xfId="0" applyFont="1" applyFill="1" applyAlignment="1">
      <alignment horizontal="center" vertical="center"/>
    </xf>
    <xf numFmtId="0" fontId="54" fillId="19" borderId="0" xfId="0" applyFont="1" applyFill="1" applyAlignment="1">
      <alignment horizontal="center" vertical="center"/>
    </xf>
    <xf numFmtId="0" fontId="12" fillId="20" borderId="0" xfId="0" applyFont="1" applyFill="1" applyAlignment="1">
      <alignment horizontal="center" vertical="center"/>
    </xf>
    <xf numFmtId="0" fontId="12" fillId="21" borderId="0" xfId="0" applyFont="1" applyFill="1" applyAlignment="1">
      <alignment horizontal="center" vertical="center"/>
    </xf>
    <xf numFmtId="0" fontId="12" fillId="22" borderId="13" xfId="0" applyFont="1" applyFill="1" applyBorder="1" applyAlignment="1">
      <alignment horizontal="center" vertical="center"/>
    </xf>
    <xf numFmtId="0" fontId="54" fillId="23" borderId="22" xfId="0" applyFont="1" applyFill="1" applyBorder="1" applyAlignment="1">
      <alignment horizontal="center" vertical="center"/>
    </xf>
    <xf numFmtId="0" fontId="54" fillId="24" borderId="0" xfId="0" applyFont="1" applyFill="1" applyAlignment="1">
      <alignment horizontal="center" vertical="center"/>
    </xf>
    <xf numFmtId="0" fontId="54" fillId="25" borderId="0" xfId="0" applyFont="1" applyFill="1" applyAlignment="1">
      <alignment horizontal="center" vertical="center"/>
    </xf>
    <xf numFmtId="0" fontId="54" fillId="26" borderId="0" xfId="0" applyFont="1" applyFill="1" applyAlignment="1">
      <alignment horizontal="center" vertical="center"/>
    </xf>
    <xf numFmtId="0" fontId="54" fillId="27" borderId="0" xfId="0" applyFont="1" applyFill="1" applyAlignment="1">
      <alignment horizontal="center" vertical="center"/>
    </xf>
    <xf numFmtId="0" fontId="54" fillId="28" borderId="0" xfId="0" applyFont="1" applyFill="1" applyAlignment="1">
      <alignment horizontal="center" vertical="center"/>
    </xf>
    <xf numFmtId="0" fontId="54" fillId="2" borderId="0" xfId="0" applyFont="1" applyFill="1" applyAlignment="1">
      <alignment horizontal="center" vertical="center"/>
    </xf>
    <xf numFmtId="0" fontId="54" fillId="29" borderId="13" xfId="0" applyFont="1" applyFill="1" applyBorder="1" applyAlignment="1">
      <alignment horizontal="center" vertical="center"/>
    </xf>
    <xf numFmtId="0" fontId="10" fillId="4" borderId="0" xfId="0" applyFont="1" applyFill="1" applyAlignment="1">
      <alignment vertical="center"/>
    </xf>
    <xf numFmtId="0" fontId="34" fillId="0" borderId="0" xfId="15" applyFont="1"/>
    <xf numFmtId="0" fontId="54" fillId="31" borderId="22" xfId="0" applyFont="1" applyFill="1" applyBorder="1" applyAlignment="1">
      <alignment horizontal="center" vertical="center"/>
    </xf>
    <xf numFmtId="0" fontId="54" fillId="32" borderId="0" xfId="0" applyFont="1" applyFill="1" applyAlignment="1">
      <alignment horizontal="center" vertical="center"/>
    </xf>
    <xf numFmtId="0" fontId="12" fillId="33" borderId="0" xfId="0" applyFont="1" applyFill="1" applyAlignment="1">
      <alignment horizontal="center" vertical="center"/>
    </xf>
    <xf numFmtId="0" fontId="12" fillId="34" borderId="0" xfId="0" applyFont="1" applyFill="1" applyAlignment="1">
      <alignment horizontal="center" vertical="center"/>
    </xf>
    <xf numFmtId="0" fontId="54" fillId="35" borderId="0" xfId="0" applyFont="1" applyFill="1" applyAlignment="1">
      <alignment horizontal="center" vertical="center"/>
    </xf>
    <xf numFmtId="0" fontId="12" fillId="36" borderId="0" xfId="0" applyFont="1" applyFill="1" applyAlignment="1">
      <alignment horizontal="center" vertical="center"/>
    </xf>
    <xf numFmtId="0" fontId="54" fillId="37" borderId="0" xfId="0" applyFont="1" applyFill="1" applyAlignment="1">
      <alignment horizontal="center" vertical="center"/>
    </xf>
    <xf numFmtId="0" fontId="12" fillId="38" borderId="13" xfId="0" applyFont="1" applyFill="1" applyBorder="1" applyAlignment="1">
      <alignment horizontal="center" vertical="center"/>
    </xf>
    <xf numFmtId="0" fontId="54" fillId="39" borderId="22" xfId="0" applyFont="1" applyFill="1" applyBorder="1" applyAlignment="1">
      <alignment horizontal="center" vertical="center"/>
    </xf>
    <xf numFmtId="0" fontId="12" fillId="40" borderId="0" xfId="0" applyFont="1" applyFill="1" applyAlignment="1">
      <alignment horizontal="center" vertical="center"/>
    </xf>
    <xf numFmtId="0" fontId="12" fillId="41" borderId="0" xfId="0" applyFont="1" applyFill="1" applyAlignment="1">
      <alignment horizontal="center" vertical="center"/>
    </xf>
    <xf numFmtId="0" fontId="12" fillId="42" borderId="0" xfId="0" applyFont="1" applyFill="1" applyAlignment="1">
      <alignment horizontal="center" vertical="center"/>
    </xf>
    <xf numFmtId="0" fontId="54" fillId="43" borderId="0" xfId="0" applyFont="1" applyFill="1" applyAlignment="1">
      <alignment horizontal="center" vertical="center"/>
    </xf>
    <xf numFmtId="0" fontId="54" fillId="44" borderId="0" xfId="0" applyFont="1" applyFill="1" applyAlignment="1">
      <alignment horizontal="center" vertical="center"/>
    </xf>
    <xf numFmtId="0" fontId="54" fillId="45" borderId="0" xfId="0" applyFont="1" applyFill="1" applyAlignment="1">
      <alignment horizontal="center" vertical="center"/>
    </xf>
    <xf numFmtId="0" fontId="54" fillId="46" borderId="13" xfId="0" applyFont="1" applyFill="1" applyBorder="1" applyAlignment="1">
      <alignment horizontal="center" vertical="center"/>
    </xf>
    <xf numFmtId="0" fontId="54" fillId="47" borderId="22" xfId="0" applyFont="1" applyFill="1" applyBorder="1" applyAlignment="1">
      <alignment horizontal="center" vertical="center"/>
    </xf>
    <xf numFmtId="0" fontId="12" fillId="48" borderId="0" xfId="0" applyFont="1" applyFill="1" applyAlignment="1">
      <alignment horizontal="center" vertical="center"/>
    </xf>
    <xf numFmtId="0" fontId="12" fillId="49" borderId="0" xfId="0" applyFont="1" applyFill="1" applyAlignment="1">
      <alignment horizontal="center" vertical="center"/>
    </xf>
    <xf numFmtId="0" fontId="12" fillId="50" borderId="0" xfId="0" applyFont="1" applyFill="1" applyAlignment="1">
      <alignment horizontal="center" vertical="center"/>
    </xf>
    <xf numFmtId="0" fontId="54" fillId="51" borderId="0" xfId="0" applyFont="1" applyFill="1" applyAlignment="1">
      <alignment horizontal="center" vertical="center"/>
    </xf>
    <xf numFmtId="0" fontId="12" fillId="52" borderId="0" xfId="0" applyFont="1" applyFill="1" applyAlignment="1">
      <alignment horizontal="center" vertical="center"/>
    </xf>
    <xf numFmtId="0" fontId="12" fillId="53" borderId="0" xfId="0" applyFont="1" applyFill="1" applyAlignment="1">
      <alignment horizontal="center" vertical="center"/>
    </xf>
    <xf numFmtId="0" fontId="12" fillId="54" borderId="13" xfId="0" applyFont="1" applyFill="1" applyBorder="1" applyAlignment="1">
      <alignment horizontal="center" vertical="center"/>
    </xf>
    <xf numFmtId="0" fontId="54" fillId="55" borderId="22" xfId="0" applyFont="1" applyFill="1" applyBorder="1" applyAlignment="1">
      <alignment horizontal="center" vertical="center"/>
    </xf>
    <xf numFmtId="0" fontId="12" fillId="56" borderId="0" xfId="0" applyFont="1" applyFill="1" applyAlignment="1">
      <alignment horizontal="center" vertical="center"/>
    </xf>
    <xf numFmtId="0" fontId="12" fillId="57" borderId="0" xfId="0" applyFont="1" applyFill="1" applyAlignment="1">
      <alignment horizontal="center" vertical="center"/>
    </xf>
    <xf numFmtId="0" fontId="12" fillId="58" borderId="0" xfId="0" applyFont="1" applyFill="1" applyAlignment="1">
      <alignment horizontal="center" vertical="center"/>
    </xf>
    <xf numFmtId="0" fontId="12" fillId="59" borderId="0" xfId="0" applyFont="1" applyFill="1" applyAlignment="1">
      <alignment horizontal="center" vertical="center"/>
    </xf>
    <xf numFmtId="0" fontId="12" fillId="60" borderId="0" xfId="0" applyFont="1" applyFill="1" applyAlignment="1">
      <alignment horizontal="center" vertical="center"/>
    </xf>
    <xf numFmtId="0" fontId="54" fillId="61" borderId="0" xfId="0" applyFont="1" applyFill="1" applyAlignment="1">
      <alignment horizontal="center" vertical="center"/>
    </xf>
    <xf numFmtId="0" fontId="12" fillId="62" borderId="13" xfId="0" applyFont="1" applyFill="1" applyBorder="1" applyAlignment="1">
      <alignment horizontal="center" vertical="center"/>
    </xf>
    <xf numFmtId="0" fontId="54" fillId="63" borderId="22" xfId="0" applyFont="1" applyFill="1" applyBorder="1" applyAlignment="1">
      <alignment horizontal="center" vertical="center"/>
    </xf>
    <xf numFmtId="0" fontId="54" fillId="64" borderId="0" xfId="0" applyFont="1" applyFill="1" applyAlignment="1">
      <alignment horizontal="center" vertical="center"/>
    </xf>
    <xf numFmtId="0" fontId="54" fillId="65" borderId="0" xfId="0" applyFont="1" applyFill="1" applyAlignment="1">
      <alignment horizontal="center" vertical="center"/>
    </xf>
    <xf numFmtId="0" fontId="54" fillId="66" borderId="0" xfId="0" applyFont="1" applyFill="1" applyAlignment="1">
      <alignment horizontal="center" vertical="center"/>
    </xf>
    <xf numFmtId="0" fontId="54" fillId="67" borderId="0" xfId="0" applyFont="1" applyFill="1" applyAlignment="1">
      <alignment horizontal="center" vertical="center"/>
    </xf>
    <xf numFmtId="0" fontId="54" fillId="68" borderId="0" xfId="0" applyFont="1" applyFill="1" applyAlignment="1">
      <alignment horizontal="center" vertical="center"/>
    </xf>
    <xf numFmtId="0" fontId="54" fillId="69" borderId="0" xfId="0" applyFont="1" applyFill="1" applyAlignment="1">
      <alignment horizontal="center" vertical="center"/>
    </xf>
    <xf numFmtId="0" fontId="54" fillId="70" borderId="13" xfId="0" applyFont="1" applyFill="1" applyBorder="1" applyAlignment="1">
      <alignment horizontal="center" vertical="center"/>
    </xf>
    <xf numFmtId="0" fontId="12" fillId="0" borderId="3" xfId="0" applyFont="1" applyBorder="1"/>
    <xf numFmtId="0" fontId="12" fillId="0" borderId="3" xfId="0" applyFont="1" applyBorder="1" applyAlignment="1">
      <alignment horizontal="center" vertical="center"/>
    </xf>
    <xf numFmtId="0" fontId="12" fillId="0" borderId="24" xfId="0" applyFont="1" applyBorder="1"/>
    <xf numFmtId="0" fontId="12" fillId="34" borderId="24" xfId="0" applyFont="1" applyFill="1" applyBorder="1"/>
    <xf numFmtId="0" fontId="12" fillId="0" borderId="23" xfId="0" applyFont="1" applyBorder="1" applyAlignment="1">
      <alignment horizontal="center" vertical="center"/>
    </xf>
    <xf numFmtId="0" fontId="12" fillId="4" borderId="3" xfId="0" applyFont="1" applyFill="1" applyBorder="1" applyAlignment="1">
      <alignment horizontal="center" vertical="center"/>
    </xf>
    <xf numFmtId="0" fontId="12" fillId="54" borderId="24" xfId="0" applyFont="1" applyFill="1" applyBorder="1"/>
    <xf numFmtId="0" fontId="34" fillId="0" borderId="0" xfId="0" applyFont="1"/>
    <xf numFmtId="0" fontId="34" fillId="0" borderId="0" xfId="0" applyFont="1" applyAlignment="1">
      <alignment horizontal="center"/>
    </xf>
    <xf numFmtId="0" fontId="12" fillId="0" borderId="19" xfId="0" applyFont="1" applyBorder="1"/>
    <xf numFmtId="0" fontId="12" fillId="0" borderId="20" xfId="0" applyFont="1" applyBorder="1"/>
    <xf numFmtId="166" fontId="12" fillId="0" borderId="0" xfId="0" applyNumberFormat="1" applyFont="1" applyAlignment="1">
      <alignment horizontal="center" vertical="center"/>
    </xf>
    <xf numFmtId="0" fontId="12" fillId="0" borderId="0" xfId="0" applyFont="1" applyAlignment="1">
      <alignment horizontal="center" vertical="center"/>
    </xf>
    <xf numFmtId="0" fontId="34" fillId="0" borderId="0" xfId="0" applyFont="1" applyAlignment="1">
      <alignment horizontal="right" vertical="center"/>
    </xf>
    <xf numFmtId="0" fontId="55" fillId="71" borderId="0" xfId="9" applyFont="1" applyFill="1" applyAlignment="1">
      <alignment horizontal="center" vertical="center"/>
    </xf>
    <xf numFmtId="0" fontId="12" fillId="71" borderId="0" xfId="9" applyFont="1" applyFill="1" applyAlignment="1">
      <alignment horizontal="center" vertical="center"/>
    </xf>
    <xf numFmtId="0" fontId="10" fillId="71" borderId="0" xfId="7" applyFont="1" applyFill="1" applyBorder="1" applyAlignment="1">
      <alignment horizontal="center" vertical="center" wrapText="1"/>
    </xf>
    <xf numFmtId="38" fontId="12" fillId="71" borderId="0" xfId="13" applyNumberFormat="1" applyFont="1" applyFill="1" applyBorder="1" applyAlignment="1">
      <alignment horizontal="center" vertical="center"/>
    </xf>
    <xf numFmtId="0" fontId="41" fillId="0" borderId="3" xfId="3" applyFont="1" applyBorder="1" applyAlignment="1">
      <alignment horizontal="left"/>
    </xf>
    <xf numFmtId="49" fontId="4" fillId="0" borderId="0" xfId="0" applyNumberFormat="1" applyFont="1" applyAlignment="1">
      <alignment vertical="center"/>
    </xf>
    <xf numFmtId="0" fontId="34" fillId="0" borderId="3" xfId="0" applyFont="1" applyBorder="1" applyProtection="1">
      <protection locked="0"/>
    </xf>
    <xf numFmtId="0" fontId="5" fillId="0" borderId="3" xfId="0" applyFont="1" applyBorder="1" applyProtection="1">
      <protection locked="0"/>
    </xf>
    <xf numFmtId="4" fontId="41" fillId="0" borderId="3" xfId="0" applyNumberFormat="1" applyFont="1" applyBorder="1" applyAlignment="1">
      <alignment horizontal="left" wrapText="1"/>
    </xf>
    <xf numFmtId="0" fontId="48" fillId="0" borderId="3" xfId="0" applyFont="1" applyBorder="1" applyAlignment="1">
      <alignment horizontal="left"/>
    </xf>
    <xf numFmtId="0" fontId="41" fillId="0" borderId="3" xfId="0" applyFont="1" applyBorder="1" applyAlignment="1">
      <alignment horizontal="left" wrapText="1"/>
    </xf>
    <xf numFmtId="0" fontId="5" fillId="0" borderId="0" xfId="3" applyFont="1" applyProtection="1">
      <protection locked="0"/>
    </xf>
    <xf numFmtId="0" fontId="37" fillId="6" borderId="3" xfId="3" applyFont="1" applyFill="1" applyBorder="1" applyAlignment="1" applyProtection="1">
      <alignment horizontal="center"/>
      <protection locked="0"/>
    </xf>
    <xf numFmtId="0" fontId="50" fillId="0" borderId="0" xfId="3" applyFont="1" applyProtection="1">
      <protection locked="0"/>
    </xf>
    <xf numFmtId="0" fontId="49" fillId="0" borderId="0" xfId="3" applyFont="1" applyProtection="1">
      <protection locked="0"/>
    </xf>
    <xf numFmtId="0" fontId="49" fillId="0" borderId="0" xfId="3" applyFont="1" applyAlignment="1" applyProtection="1">
      <alignment horizontal="center"/>
      <protection locked="0"/>
    </xf>
    <xf numFmtId="0" fontId="40" fillId="0" borderId="3" xfId="3" applyFont="1" applyBorder="1" applyAlignment="1" applyProtection="1">
      <alignment horizontal="center"/>
      <protection locked="0"/>
    </xf>
    <xf numFmtId="0" fontId="35" fillId="0" borderId="0" xfId="1" applyFont="1" applyBorder="1" applyAlignment="1" applyProtection="1">
      <protection locked="0"/>
    </xf>
    <xf numFmtId="0" fontId="35" fillId="0" borderId="0" xfId="1" applyFont="1" applyFill="1" applyBorder="1" applyAlignment="1" applyProtection="1">
      <protection locked="0"/>
    </xf>
    <xf numFmtId="0" fontId="26" fillId="0" borderId="0" xfId="3" applyFont="1" applyProtection="1">
      <protection locked="0"/>
    </xf>
    <xf numFmtId="0" fontId="35" fillId="0" borderId="0" xfId="1" applyFont="1" applyFill="1" applyBorder="1" applyAlignment="1" applyProtection="1">
      <alignment wrapText="1"/>
      <protection locked="0"/>
    </xf>
    <xf numFmtId="169" fontId="37" fillId="6" borderId="3" xfId="3" applyNumberFormat="1" applyFont="1" applyFill="1" applyBorder="1"/>
    <xf numFmtId="0" fontId="37" fillId="6" borderId="3" xfId="3" applyFont="1" applyFill="1" applyBorder="1" applyAlignment="1">
      <alignment horizontal="center"/>
    </xf>
    <xf numFmtId="0" fontId="49" fillId="0" borderId="0" xfId="0" applyFont="1"/>
    <xf numFmtId="0" fontId="50" fillId="0" borderId="0" xfId="3" applyFont="1"/>
    <xf numFmtId="0" fontId="5" fillId="0" borderId="4" xfId="3" applyFont="1" applyBorder="1" applyAlignment="1" applyProtection="1">
      <alignment wrapText="1"/>
      <protection locked="0"/>
    </xf>
    <xf numFmtId="0" fontId="5" fillId="0" borderId="0" xfId="3" applyFont="1" applyAlignment="1" applyProtection="1">
      <alignment wrapText="1"/>
      <protection locked="0"/>
    </xf>
    <xf numFmtId="0" fontId="41" fillId="0" borderId="3" xfId="3" applyFont="1" applyBorder="1" applyAlignment="1">
      <alignment horizontal="center" vertical="center"/>
    </xf>
    <xf numFmtId="0" fontId="0" fillId="6" borderId="3" xfId="0" applyFill="1" applyBorder="1" applyProtection="1">
      <protection locked="0"/>
    </xf>
    <xf numFmtId="0" fontId="5" fillId="3" borderId="0" xfId="0" applyFont="1" applyFill="1" applyProtection="1">
      <protection locked="0"/>
    </xf>
    <xf numFmtId="0" fontId="57" fillId="0" borderId="3" xfId="0" applyFont="1" applyBorder="1" applyAlignment="1">
      <alignment horizontal="left"/>
    </xf>
    <xf numFmtId="166" fontId="57" fillId="0" borderId="3" xfId="0" applyNumberFormat="1" applyFont="1" applyBorder="1" applyAlignment="1">
      <alignment horizontal="left"/>
    </xf>
    <xf numFmtId="0" fontId="41" fillId="0" borderId="3" xfId="3" applyFont="1" applyBorder="1" applyAlignment="1">
      <alignment horizontal="center"/>
    </xf>
    <xf numFmtId="0" fontId="7" fillId="0" borderId="0" xfId="0" applyFont="1" applyAlignment="1">
      <alignment horizontal="left"/>
    </xf>
    <xf numFmtId="0" fontId="5" fillId="0" borderId="0" xfId="3" applyFont="1" applyAlignment="1">
      <alignment horizontal="left"/>
    </xf>
    <xf numFmtId="0" fontId="41" fillId="0" borderId="0" xfId="3" applyFont="1" applyAlignment="1">
      <alignment horizontal="center" vertical="center"/>
    </xf>
    <xf numFmtId="0" fontId="41" fillId="0" borderId="0" xfId="3" applyFont="1" applyAlignment="1">
      <alignment horizontal="left"/>
    </xf>
    <xf numFmtId="4" fontId="41" fillId="0" borderId="0" xfId="0" applyNumberFormat="1" applyFont="1" applyAlignment="1">
      <alignment horizontal="left" wrapText="1"/>
    </xf>
    <xf numFmtId="0" fontId="47" fillId="0" borderId="0" xfId="0" applyFont="1" applyAlignment="1">
      <alignment horizontal="left" wrapText="1"/>
    </xf>
    <xf numFmtId="0" fontId="48" fillId="0" borderId="0" xfId="0" applyFont="1" applyAlignment="1">
      <alignment horizontal="left"/>
    </xf>
    <xf numFmtId="0" fontId="41" fillId="0" borderId="0" xfId="0" applyFont="1" applyAlignment="1">
      <alignment horizontal="left" wrapText="1"/>
    </xf>
    <xf numFmtId="0" fontId="41" fillId="0" borderId="0" xfId="3" applyFont="1" applyAlignment="1">
      <alignment horizontal="left" wrapText="1"/>
    </xf>
    <xf numFmtId="4" fontId="47" fillId="0" borderId="0" xfId="0" applyNumberFormat="1" applyFont="1" applyAlignment="1">
      <alignment horizontal="left" wrapText="1"/>
    </xf>
    <xf numFmtId="0" fontId="40" fillId="0" borderId="0" xfId="3" applyFont="1" applyAlignment="1" applyProtection="1">
      <alignment horizontal="center"/>
      <protection locked="0"/>
    </xf>
    <xf numFmtId="0" fontId="5" fillId="3" borderId="0" xfId="3" applyFont="1" applyFill="1" applyProtection="1">
      <protection locked="0"/>
    </xf>
    <xf numFmtId="0" fontId="41" fillId="0" borderId="3" xfId="0" applyFont="1" applyBorder="1" applyAlignment="1">
      <alignment wrapText="1"/>
    </xf>
    <xf numFmtId="0" fontId="5" fillId="0" borderId="3" xfId="3" applyFont="1" applyBorder="1" applyProtection="1">
      <protection locked="0"/>
    </xf>
    <xf numFmtId="0" fontId="58" fillId="0" borderId="0" xfId="3" applyFont="1" applyAlignment="1" applyProtection="1">
      <alignment horizontal="right"/>
      <protection locked="0"/>
    </xf>
    <xf numFmtId="0" fontId="50" fillId="0" borderId="0" xfId="3" applyFont="1" applyAlignment="1" applyProtection="1">
      <alignment horizontal="center"/>
      <protection locked="0"/>
    </xf>
    <xf numFmtId="0" fontId="47" fillId="0" borderId="0" xfId="0" applyFont="1"/>
    <xf numFmtId="0" fontId="39" fillId="0" borderId="0" xfId="0" applyFont="1"/>
    <xf numFmtId="0" fontId="12" fillId="3" borderId="0" xfId="7" applyFont="1" applyFill="1" applyBorder="1" applyAlignment="1" applyProtection="1">
      <alignment wrapText="1"/>
    </xf>
    <xf numFmtId="49" fontId="12" fillId="0" borderId="3" xfId="0" applyNumberFormat="1" applyFont="1" applyBorder="1" applyAlignment="1">
      <alignment vertical="center"/>
    </xf>
    <xf numFmtId="166" fontId="12" fillId="0" borderId="3" xfId="0" applyNumberFormat="1" applyFont="1" applyBorder="1" applyAlignment="1">
      <alignment horizontal="center" vertical="center"/>
    </xf>
    <xf numFmtId="3" fontId="4" fillId="3" borderId="0" xfId="3" applyNumberFormat="1" applyFont="1" applyFill="1" applyAlignment="1">
      <alignment horizontal="left"/>
    </xf>
    <xf numFmtId="0" fontId="2" fillId="0" borderId="0" xfId="3"/>
    <xf numFmtId="0" fontId="59" fillId="72" borderId="0" xfId="18" applyFont="1" applyFill="1"/>
    <xf numFmtId="0" fontId="59" fillId="0" borderId="0" xfId="18" applyFont="1"/>
    <xf numFmtId="0" fontId="5" fillId="72" borderId="0" xfId="18" applyFont="1" applyFill="1"/>
    <xf numFmtId="0" fontId="5" fillId="0" borderId="0" xfId="18" applyFont="1"/>
    <xf numFmtId="0" fontId="1" fillId="72" borderId="0" xfId="18" applyFill="1"/>
    <xf numFmtId="0" fontId="1" fillId="0" borderId="0" xfId="18"/>
    <xf numFmtId="0" fontId="6" fillId="0" borderId="0" xfId="3" applyFont="1" applyProtection="1">
      <protection locked="0"/>
    </xf>
    <xf numFmtId="3" fontId="4" fillId="0" borderId="0" xfId="3" applyNumberFormat="1" applyFont="1" applyAlignment="1">
      <alignment horizontal="left"/>
    </xf>
    <xf numFmtId="0" fontId="4" fillId="0" borderId="0" xfId="0" applyFont="1"/>
    <xf numFmtId="0" fontId="17" fillId="0" borderId="0" xfId="0" applyFont="1"/>
    <xf numFmtId="166" fontId="17" fillId="0" borderId="0" xfId="0" applyNumberFormat="1" applyFont="1"/>
    <xf numFmtId="0" fontId="3" fillId="0" borderId="0" xfId="0" applyFont="1" applyAlignment="1">
      <alignment horizontal="right" vertical="top"/>
    </xf>
    <xf numFmtId="0" fontId="3" fillId="0" borderId="0" xfId="0" applyFont="1" applyAlignment="1">
      <alignment vertical="top"/>
    </xf>
    <xf numFmtId="0" fontId="61" fillId="0" borderId="0" xfId="3" applyFont="1" applyAlignment="1" applyProtection="1">
      <alignment horizontal="right"/>
      <protection locked="0"/>
    </xf>
    <xf numFmtId="0" fontId="62" fillId="0" borderId="0" xfId="3" applyFont="1" applyAlignment="1" applyProtection="1">
      <alignment horizontal="right"/>
      <protection locked="0"/>
    </xf>
    <xf numFmtId="0" fontId="6" fillId="73" borderId="0" xfId="0" applyFont="1" applyFill="1" applyProtection="1">
      <protection locked="0"/>
    </xf>
    <xf numFmtId="0" fontId="0" fillId="73" borderId="0" xfId="0" applyFill="1" applyProtection="1">
      <protection locked="0"/>
    </xf>
    <xf numFmtId="0" fontId="9" fillId="73" borderId="0" xfId="0" applyFont="1" applyFill="1" applyProtection="1">
      <protection locked="0"/>
    </xf>
    <xf numFmtId="4" fontId="6" fillId="73" borderId="0" xfId="0" applyNumberFormat="1" applyFont="1" applyFill="1" applyAlignment="1" applyProtection="1">
      <alignment horizontal="right"/>
      <protection locked="0"/>
    </xf>
    <xf numFmtId="0" fontId="5" fillId="73" borderId="0" xfId="3" applyFont="1" applyFill="1"/>
    <xf numFmtId="0" fontId="1" fillId="73" borderId="0" xfId="18" applyFill="1"/>
    <xf numFmtId="0" fontId="2" fillId="73" borderId="0" xfId="3" applyFill="1"/>
    <xf numFmtId="0" fontId="5" fillId="73" borderId="0" xfId="0" applyFont="1" applyFill="1"/>
    <xf numFmtId="0" fontId="67" fillId="0" borderId="0" xfId="3" applyFont="1" applyAlignment="1">
      <alignment horizontal="center"/>
    </xf>
    <xf numFmtId="4" fontId="12" fillId="8" borderId="3" xfId="0" applyNumberFormat="1" applyFont="1" applyFill="1" applyBorder="1" applyAlignment="1">
      <alignment horizontal="center"/>
    </xf>
    <xf numFmtId="4" fontId="12" fillId="9" borderId="3" xfId="0" applyNumberFormat="1" applyFont="1" applyFill="1" applyBorder="1" applyAlignment="1">
      <alignment horizontal="center"/>
    </xf>
    <xf numFmtId="0" fontId="2" fillId="74" borderId="0" xfId="3" applyFill="1"/>
    <xf numFmtId="0" fontId="5" fillId="9" borderId="1" xfId="0" applyFont="1" applyFill="1" applyBorder="1"/>
    <xf numFmtId="0" fontId="5" fillId="9" borderId="2" xfId="0" applyFont="1" applyFill="1" applyBorder="1"/>
    <xf numFmtId="0" fontId="5" fillId="9" borderId="6" xfId="0" applyFont="1" applyFill="1" applyBorder="1"/>
    <xf numFmtId="0" fontId="5" fillId="8" borderId="1" xfId="0" applyFont="1" applyFill="1" applyBorder="1"/>
    <xf numFmtId="0" fontId="5" fillId="8" borderId="2" xfId="0" applyFont="1" applyFill="1" applyBorder="1"/>
    <xf numFmtId="0" fontId="5" fillId="8" borderId="6" xfId="0" applyFont="1" applyFill="1" applyBorder="1"/>
    <xf numFmtId="4" fontId="12" fillId="0" borderId="3" xfId="0" applyNumberFormat="1" applyFont="1" applyBorder="1" applyAlignment="1" applyProtection="1">
      <alignment horizontal="center"/>
      <protection locked="0"/>
    </xf>
    <xf numFmtId="3" fontId="4" fillId="3" borderId="0" xfId="3" applyNumberFormat="1" applyFont="1" applyFill="1" applyAlignment="1">
      <alignment horizontal="center" vertical="center"/>
    </xf>
    <xf numFmtId="0" fontId="2" fillId="0" borderId="0" xfId="3" applyAlignment="1">
      <alignment horizontal="center" vertical="center"/>
    </xf>
    <xf numFmtId="4" fontId="10" fillId="8" borderId="3" xfId="0" applyNumberFormat="1" applyFont="1" applyFill="1" applyBorder="1" applyAlignment="1">
      <alignment horizontal="center"/>
    </xf>
    <xf numFmtId="4" fontId="10" fillId="9" borderId="3" xfId="0" applyNumberFormat="1" applyFont="1" applyFill="1" applyBorder="1" applyAlignment="1">
      <alignment horizontal="center"/>
    </xf>
    <xf numFmtId="0" fontId="6" fillId="75" borderId="0" xfId="0" applyFont="1" applyFill="1" applyProtection="1">
      <protection locked="0"/>
    </xf>
    <xf numFmtId="0" fontId="7" fillId="75" borderId="0" xfId="0" applyFont="1" applyFill="1"/>
    <xf numFmtId="0" fontId="6" fillId="75" borderId="0" xfId="0" applyFont="1" applyFill="1"/>
    <xf numFmtId="0" fontId="19" fillId="75" borderId="0" xfId="0" applyFont="1" applyFill="1"/>
    <xf numFmtId="166" fontId="19" fillId="75" borderId="0" xfId="0" applyNumberFormat="1" applyFont="1" applyFill="1" applyAlignment="1">
      <alignment horizontal="left"/>
    </xf>
    <xf numFmtId="166" fontId="6" fillId="75" borderId="0" xfId="0" applyNumberFormat="1" applyFont="1" applyFill="1" applyAlignment="1">
      <alignment horizontal="center" wrapText="1"/>
    </xf>
    <xf numFmtId="0" fontId="0" fillId="75" borderId="0" xfId="0" applyFill="1" applyProtection="1">
      <protection locked="0"/>
    </xf>
    <xf numFmtId="0" fontId="0" fillId="75" borderId="0" xfId="0" applyFill="1"/>
    <xf numFmtId="0" fontId="2" fillId="75" borderId="0" xfId="0" applyFont="1" applyFill="1" applyProtection="1">
      <protection locked="0"/>
    </xf>
    <xf numFmtId="0" fontId="5" fillId="75" borderId="0" xfId="0" applyFont="1" applyFill="1" applyAlignment="1">
      <alignment horizontal="left" vertical="top" wrapText="1"/>
    </xf>
    <xf numFmtId="0" fontId="5" fillId="75" borderId="0" xfId="0" applyFont="1" applyFill="1" applyAlignment="1">
      <alignment horizontal="left" vertical="top"/>
    </xf>
    <xf numFmtId="0" fontId="2" fillId="75" borderId="0" xfId="0" applyFont="1" applyFill="1"/>
    <xf numFmtId="0" fontId="5" fillId="75" borderId="0" xfId="0" applyFont="1" applyFill="1" applyAlignment="1">
      <alignment vertical="top"/>
    </xf>
    <xf numFmtId="0" fontId="5" fillId="75" borderId="0" xfId="0" quotePrefix="1" applyFont="1" applyFill="1" applyAlignment="1">
      <alignment horizontal="right" vertical="top" wrapText="1"/>
    </xf>
    <xf numFmtId="0" fontId="5" fillId="75" borderId="0" xfId="0" quotePrefix="1" applyFont="1" applyFill="1" applyAlignment="1">
      <alignment horizontal="left" vertical="top" wrapText="1"/>
    </xf>
    <xf numFmtId="0" fontId="5" fillId="75" borderId="0" xfId="0" applyFont="1" applyFill="1" applyAlignment="1">
      <alignment horizontal="right" vertical="top" wrapText="1"/>
    </xf>
    <xf numFmtId="166" fontId="19" fillId="75" borderId="0" xfId="0" applyNumberFormat="1" applyFont="1" applyFill="1"/>
    <xf numFmtId="0" fontId="5" fillId="75" borderId="0" xfId="0" applyFont="1" applyFill="1" applyAlignment="1">
      <alignment horizontal="left" wrapText="1"/>
    </xf>
    <xf numFmtId="0" fontId="5" fillId="75" borderId="0" xfId="0" applyFont="1" applyFill="1" applyAlignment="1">
      <alignment vertical="top" wrapText="1"/>
    </xf>
    <xf numFmtId="0" fontId="5" fillId="75" borderId="0" xfId="0" quotePrefix="1" applyFont="1" applyFill="1" applyAlignment="1">
      <alignment horizontal="center" vertical="top" wrapText="1"/>
    </xf>
    <xf numFmtId="0" fontId="6" fillId="75" borderId="0" xfId="3" applyFont="1" applyFill="1" applyProtection="1">
      <protection locked="0"/>
    </xf>
    <xf numFmtId="0" fontId="7" fillId="75" borderId="0" xfId="19" applyFont="1" applyFill="1" applyBorder="1" applyAlignment="1">
      <alignment horizontal="center"/>
    </xf>
    <xf numFmtId="0" fontId="7" fillId="75" borderId="0" xfId="3" applyFont="1" applyFill="1"/>
    <xf numFmtId="0" fontId="6" fillId="75" borderId="0" xfId="3" applyFont="1" applyFill="1" applyAlignment="1">
      <alignment horizontal="right"/>
    </xf>
    <xf numFmtId="0" fontId="6" fillId="75" borderId="0" xfId="19" applyNumberFormat="1" applyFont="1" applyFill="1" applyBorder="1" applyAlignment="1">
      <alignment horizontal="left"/>
    </xf>
    <xf numFmtId="0" fontId="7" fillId="75" borderId="0" xfId="3" applyFont="1" applyFill="1" applyAlignment="1">
      <alignment horizontal="right"/>
    </xf>
    <xf numFmtId="0" fontId="7" fillId="75" borderId="0" xfId="19" applyFont="1" applyFill="1" applyBorder="1" applyAlignment="1"/>
    <xf numFmtId="0" fontId="6" fillId="75" borderId="0" xfId="19" applyFont="1" applyFill="1" applyBorder="1" applyAlignment="1"/>
    <xf numFmtId="166" fontId="19" fillId="75" borderId="0" xfId="8" applyNumberFormat="1" applyFont="1" applyFill="1" applyBorder="1" applyAlignment="1">
      <alignment horizontal="left"/>
    </xf>
    <xf numFmtId="0" fontId="6" fillId="75" borderId="0" xfId="8" applyFont="1" applyFill="1" applyBorder="1" applyAlignment="1"/>
    <xf numFmtId="0" fontId="5" fillId="75" borderId="0" xfId="3" applyFont="1" applyFill="1"/>
    <xf numFmtId="0" fontId="3" fillId="75" borderId="0" xfId="3" applyFont="1" applyFill="1"/>
    <xf numFmtId="0" fontId="5" fillId="75" borderId="0" xfId="3" applyFont="1" applyFill="1" applyAlignment="1">
      <alignment vertical="top" wrapText="1"/>
    </xf>
    <xf numFmtId="0" fontId="6" fillId="75" borderId="0" xfId="3" applyFont="1" applyFill="1"/>
    <xf numFmtId="0" fontId="3" fillId="75" borderId="0" xfId="17" applyFont="1" applyFill="1" applyAlignment="1">
      <alignment horizontal="right" vertical="top"/>
    </xf>
    <xf numFmtId="0" fontId="9" fillId="75" borderId="0" xfId="3" applyFont="1" applyFill="1" applyAlignment="1">
      <alignment vertical="top" wrapText="1"/>
    </xf>
    <xf numFmtId="0" fontId="5" fillId="75" borderId="0" xfId="17" applyFont="1" applyFill="1" applyAlignment="1">
      <alignment vertical="top"/>
    </xf>
    <xf numFmtId="0" fontId="9" fillId="75" borderId="0" xfId="3" applyFont="1" applyFill="1" applyAlignment="1">
      <alignment wrapText="1"/>
    </xf>
    <xf numFmtId="0" fontId="7" fillId="75" borderId="0" xfId="17" applyFont="1" applyFill="1"/>
    <xf numFmtId="0" fontId="7" fillId="75" borderId="0" xfId="19" applyFont="1" applyFill="1" applyBorder="1" applyAlignment="1">
      <alignment horizontal="center" vertical="center"/>
    </xf>
    <xf numFmtId="0" fontId="6" fillId="75" borderId="0" xfId="18" applyFont="1" applyFill="1" applyAlignment="1">
      <alignment vertical="center"/>
    </xf>
    <xf numFmtId="0" fontId="6" fillId="75" borderId="0" xfId="18" applyFont="1" applyFill="1" applyAlignment="1">
      <alignment horizontal="right" vertical="center"/>
    </xf>
    <xf numFmtId="0" fontId="6" fillId="75" borderId="0" xfId="19" applyNumberFormat="1" applyFont="1" applyFill="1" applyBorder="1" applyAlignment="1">
      <alignment horizontal="left" vertical="center"/>
    </xf>
    <xf numFmtId="0" fontId="59" fillId="75" borderId="0" xfId="18" applyFont="1" applyFill="1" applyAlignment="1">
      <alignment horizontal="right" vertical="center"/>
    </xf>
    <xf numFmtId="0" fontId="59" fillId="75" borderId="0" xfId="18" applyFont="1" applyFill="1"/>
    <xf numFmtId="0" fontId="6" fillId="75" borderId="0" xfId="19" applyFont="1" applyFill="1" applyBorder="1" applyAlignment="1">
      <alignment vertical="center"/>
    </xf>
    <xf numFmtId="0" fontId="6" fillId="75" borderId="0" xfId="19" applyFont="1" applyFill="1" applyBorder="1" applyAlignment="1">
      <alignment horizontal="right" vertical="center"/>
    </xf>
    <xf numFmtId="166" fontId="19" fillId="75" borderId="0" xfId="19" applyNumberFormat="1" applyFont="1" applyFill="1" applyBorder="1" applyAlignment="1">
      <alignment horizontal="left" vertical="center"/>
    </xf>
    <xf numFmtId="0" fontId="3" fillId="75" borderId="0" xfId="18" applyFont="1" applyFill="1" applyAlignment="1">
      <alignment vertical="center" wrapText="1"/>
    </xf>
    <xf numFmtId="0" fontId="5" fillId="75" borderId="0" xfId="0" applyFont="1" applyFill="1" applyAlignment="1">
      <alignment horizontal="center" vertical="center"/>
    </xf>
    <xf numFmtId="0" fontId="2" fillId="75" borderId="0" xfId="3" applyFill="1" applyAlignment="1">
      <alignment horizontal="center" vertical="center"/>
    </xf>
    <xf numFmtId="0" fontId="4" fillId="75" borderId="0" xfId="3" applyFont="1" applyFill="1" applyAlignment="1">
      <alignment vertical="center"/>
    </xf>
    <xf numFmtId="4" fontId="4" fillId="75" borderId="0" xfId="0" applyNumberFormat="1" applyFont="1" applyFill="1" applyAlignment="1">
      <alignment horizontal="center" vertical="center" wrapText="1"/>
    </xf>
    <xf numFmtId="166" fontId="6" fillId="75" borderId="0" xfId="0" applyNumberFormat="1" applyFont="1" applyFill="1"/>
    <xf numFmtId="166" fontId="6" fillId="75" borderId="0" xfId="0" applyNumberFormat="1" applyFont="1" applyFill="1" applyAlignment="1">
      <alignment wrapText="1"/>
    </xf>
    <xf numFmtId="0" fontId="5" fillId="75" borderId="0" xfId="0" quotePrefix="1" applyFont="1" applyFill="1" applyAlignment="1">
      <alignment horizontal="right" vertical="top"/>
    </xf>
    <xf numFmtId="0" fontId="37" fillId="75" borderId="3" xfId="0" applyFont="1" applyFill="1" applyBorder="1" applyAlignment="1">
      <alignment horizontal="center"/>
    </xf>
    <xf numFmtId="0" fontId="10" fillId="75" borderId="3" xfId="0" applyFont="1" applyFill="1" applyBorder="1" applyAlignment="1">
      <alignment horizontal="center" vertical="center" wrapText="1"/>
    </xf>
    <xf numFmtId="0" fontId="4" fillId="75" borderId="0" xfId="0" applyFont="1" applyFill="1" applyAlignment="1">
      <alignment vertical="top"/>
    </xf>
    <xf numFmtId="0" fontId="5" fillId="75" borderId="0" xfId="0" applyFont="1" applyFill="1"/>
    <xf numFmtId="0" fontId="2" fillId="75" borderId="0" xfId="3" applyFill="1"/>
    <xf numFmtId="0" fontId="12" fillId="75" borderId="0" xfId="0" quotePrefix="1" applyFont="1" applyFill="1" applyAlignment="1">
      <alignment horizontal="right" vertical="top" wrapText="1"/>
    </xf>
    <xf numFmtId="4" fontId="5" fillId="75" borderId="4" xfId="0" applyNumberFormat="1" applyFont="1" applyFill="1" applyBorder="1"/>
    <xf numFmtId="0" fontId="12" fillId="75" borderId="0" xfId="0" applyFont="1" applyFill="1" applyAlignment="1">
      <alignment vertical="top" wrapText="1"/>
    </xf>
    <xf numFmtId="0" fontId="3" fillId="75" borderId="0" xfId="0" applyFont="1" applyFill="1" applyAlignment="1">
      <alignment horizontal="center"/>
    </xf>
    <xf numFmtId="0" fontId="5" fillId="75" borderId="15" xfId="0" applyFont="1" applyFill="1" applyBorder="1" applyAlignment="1">
      <alignment horizontal="right" vertical="top" wrapText="1"/>
    </xf>
    <xf numFmtId="0" fontId="5" fillId="75" borderId="1" xfId="0" applyFont="1" applyFill="1" applyBorder="1" applyAlignment="1">
      <alignment horizontal="right" vertical="top" wrapText="1"/>
    </xf>
    <xf numFmtId="0" fontId="5" fillId="75" borderId="9" xfId="0" applyFont="1" applyFill="1" applyBorder="1"/>
    <xf numFmtId="0" fontId="5" fillId="75" borderId="44" xfId="0" applyFont="1" applyFill="1" applyBorder="1" applyAlignment="1">
      <alignment horizontal="right" vertical="top" wrapText="1"/>
    </xf>
    <xf numFmtId="0" fontId="0" fillId="75" borderId="4" xfId="0" applyFill="1" applyBorder="1" applyProtection="1">
      <protection locked="0"/>
    </xf>
    <xf numFmtId="0" fontId="5" fillId="75" borderId="15" xfId="0" applyFont="1" applyFill="1" applyBorder="1" applyAlignment="1">
      <alignment horizontal="right" vertical="top"/>
    </xf>
    <xf numFmtId="0" fontId="5" fillId="75" borderId="9" xfId="3" applyFont="1" applyFill="1" applyBorder="1"/>
    <xf numFmtId="0" fontId="5" fillId="75" borderId="0" xfId="3" applyFont="1" applyFill="1" applyAlignment="1">
      <alignment horizontal="right"/>
    </xf>
    <xf numFmtId="0" fontId="44" fillId="75" borderId="0" xfId="3" applyFont="1" applyFill="1"/>
    <xf numFmtId="0" fontId="9" fillId="75" borderId="0" xfId="3" applyFont="1" applyFill="1"/>
    <xf numFmtId="0" fontId="10" fillId="75" borderId="15" xfId="3" applyFont="1" applyFill="1" applyBorder="1" applyAlignment="1">
      <alignment horizontal="center" vertical="center" wrapText="1"/>
    </xf>
    <xf numFmtId="0" fontId="12" fillId="75" borderId="0" xfId="3" applyFont="1" applyFill="1"/>
    <xf numFmtId="0" fontId="4" fillId="75" borderId="15" xfId="0" applyFont="1" applyFill="1" applyBorder="1" applyAlignment="1">
      <alignment horizontal="center" vertical="center" wrapText="1"/>
    </xf>
    <xf numFmtId="0" fontId="12" fillId="75" borderId="0" xfId="0" applyFont="1" applyFill="1" applyAlignment="1">
      <alignment wrapText="1"/>
    </xf>
    <xf numFmtId="0" fontId="12" fillId="75" borderId="9" xfId="0" applyFont="1" applyFill="1" applyBorder="1" applyAlignment="1">
      <alignment wrapText="1"/>
    </xf>
    <xf numFmtId="0" fontId="3" fillId="75" borderId="0" xfId="0" applyFont="1" applyFill="1"/>
    <xf numFmtId="4" fontId="12" fillId="75" borderId="0" xfId="0" applyNumberFormat="1" applyFont="1" applyFill="1" applyAlignment="1">
      <alignment horizontal="right" wrapText="1"/>
    </xf>
    <xf numFmtId="0" fontId="10" fillId="75" borderId="0" xfId="0" applyFont="1" applyFill="1" applyAlignment="1">
      <alignment horizontal="center" vertical="top" wrapText="1"/>
    </xf>
    <xf numFmtId="0" fontId="10" fillId="75" borderId="0" xfId="0" applyFont="1" applyFill="1" applyAlignment="1">
      <alignment horizontal="right"/>
    </xf>
    <xf numFmtId="0" fontId="10" fillId="75" borderId="0" xfId="0" quotePrefix="1" applyFont="1" applyFill="1" applyAlignment="1">
      <alignment horizontal="center"/>
    </xf>
    <xf numFmtId="0" fontId="31" fillId="75" borderId="0" xfId="0" applyFont="1" applyFill="1" applyAlignment="1">
      <alignment horizontal="left" vertical="top"/>
    </xf>
    <xf numFmtId="0" fontId="12" fillId="75" borderId="1" xfId="0" applyFont="1" applyFill="1" applyBorder="1"/>
    <xf numFmtId="0" fontId="0" fillId="75" borderId="0" xfId="0" applyFill="1" applyAlignment="1">
      <alignment horizontal="left" vertical="top" wrapText="1"/>
    </xf>
    <xf numFmtId="0" fontId="2" fillId="75" borderId="0" xfId="0" applyFont="1" applyFill="1" applyAlignment="1">
      <alignment horizontal="left" vertical="top" wrapText="1"/>
    </xf>
    <xf numFmtId="0" fontId="4" fillId="75" borderId="0" xfId="0" applyFont="1" applyFill="1" applyAlignment="1">
      <alignment horizontal="center" vertical="top" wrapText="1"/>
    </xf>
    <xf numFmtId="0" fontId="11" fillId="75" borderId="0" xfId="0" applyFont="1" applyFill="1" applyAlignment="1">
      <alignment horizontal="left" vertical="top" wrapText="1"/>
    </xf>
    <xf numFmtId="0" fontId="12" fillId="75" borderId="0" xfId="0" applyFont="1" applyFill="1" applyAlignment="1">
      <alignment horizontal="right" wrapText="1"/>
    </xf>
    <xf numFmtId="0" fontId="12" fillId="75" borderId="3" xfId="0" applyFont="1" applyFill="1" applyBorder="1"/>
    <xf numFmtId="0" fontId="5" fillId="75" borderId="0" xfId="0" applyFont="1" applyFill="1" applyAlignment="1">
      <alignment horizontal="centerContinuous"/>
    </xf>
    <xf numFmtId="0" fontId="4" fillId="75" borderId="0" xfId="0" applyFont="1" applyFill="1"/>
    <xf numFmtId="0" fontId="7" fillId="75" borderId="0" xfId="0" applyFont="1" applyFill="1" applyAlignment="1">
      <alignment horizontal="centerContinuous"/>
    </xf>
    <xf numFmtId="0" fontId="12" fillId="75" borderId="0" xfId="0" applyFont="1" applyFill="1"/>
    <xf numFmtId="0" fontId="31" fillId="75" borderId="0" xfId="0" applyFont="1" applyFill="1"/>
    <xf numFmtId="0" fontId="24" fillId="75" borderId="0" xfId="1" applyFont="1" applyFill="1" applyAlignment="1" applyProtection="1"/>
    <xf numFmtId="0" fontId="70" fillId="75" borderId="0" xfId="0" applyFont="1" applyFill="1" applyAlignment="1">
      <alignment horizontal="center" vertical="center" wrapText="1"/>
    </xf>
    <xf numFmtId="0" fontId="70" fillId="75" borderId="0" xfId="0" applyFont="1" applyFill="1" applyAlignment="1">
      <alignment horizontal="center" vertical="center"/>
    </xf>
    <xf numFmtId="0" fontId="5" fillId="75" borderId="0" xfId="0" quotePrefix="1" applyFont="1" applyFill="1" applyAlignment="1">
      <alignment horizontal="right"/>
    </xf>
    <xf numFmtId="4" fontId="10" fillId="75" borderId="3" xfId="0" applyNumberFormat="1" applyFont="1" applyFill="1" applyBorder="1" applyAlignment="1">
      <alignment horizontal="right"/>
    </xf>
    <xf numFmtId="0" fontId="12" fillId="0" borderId="0" xfId="0" applyFont="1" applyAlignment="1" applyProtection="1">
      <alignment horizontal="left" vertical="top"/>
      <protection locked="0"/>
    </xf>
    <xf numFmtId="0" fontId="37" fillId="0" borderId="0" xfId="3" applyFont="1" applyAlignment="1">
      <alignment horizontal="center"/>
    </xf>
    <xf numFmtId="0" fontId="37" fillId="6" borderId="3" xfId="3" applyFont="1" applyFill="1" applyBorder="1" applyAlignment="1">
      <alignment horizontal="center"/>
    </xf>
    <xf numFmtId="0" fontId="5" fillId="0" borderId="11" xfId="3" applyFont="1" applyBorder="1" applyAlignment="1">
      <alignment horizontal="center"/>
    </xf>
    <xf numFmtId="0" fontId="38" fillId="0" borderId="0" xfId="3" applyFont="1" applyAlignment="1">
      <alignment horizontal="right"/>
    </xf>
    <xf numFmtId="0" fontId="38" fillId="0" borderId="5" xfId="3" applyFont="1" applyBorder="1" applyAlignment="1">
      <alignment horizontal="right"/>
    </xf>
    <xf numFmtId="0" fontId="40" fillId="0" borderId="14" xfId="3" applyFont="1" applyBorder="1" applyAlignment="1" applyProtection="1">
      <alignment horizontal="left"/>
      <protection locked="0"/>
    </xf>
    <xf numFmtId="166" fontId="40" fillId="0" borderId="3" xfId="3" applyNumberFormat="1" applyFont="1" applyBorder="1" applyAlignment="1">
      <alignment horizontal="left"/>
    </xf>
    <xf numFmtId="0" fontId="5" fillId="0" borderId="9" xfId="3" applyFont="1" applyBorder="1" applyAlignment="1">
      <alignment horizontal="center"/>
    </xf>
    <xf numFmtId="0" fontId="39" fillId="0" borderId="0" xfId="0" applyFont="1" applyAlignment="1">
      <alignment horizontal="center" wrapText="1"/>
    </xf>
    <xf numFmtId="0" fontId="37" fillId="6" borderId="3" xfId="0" applyFont="1" applyFill="1" applyBorder="1" applyAlignment="1">
      <alignment horizontal="center"/>
    </xf>
    <xf numFmtId="0" fontId="5" fillId="0" borderId="0" xfId="3" applyFont="1" applyAlignment="1">
      <alignment horizontal="center"/>
    </xf>
    <xf numFmtId="0" fontId="39" fillId="0" borderId="11" xfId="0" applyFont="1" applyBorder="1" applyAlignment="1">
      <alignment horizontal="center"/>
    </xf>
    <xf numFmtId="0" fontId="38" fillId="0" borderId="0" xfId="3" applyFont="1" applyAlignment="1" applyProtection="1">
      <alignment horizontal="right" vertical="top"/>
      <protection locked="0"/>
    </xf>
    <xf numFmtId="0" fontId="38" fillId="0" borderId="9" xfId="3" applyFont="1" applyBorder="1" applyAlignment="1" applyProtection="1">
      <alignment horizontal="right" vertical="top"/>
      <protection locked="0"/>
    </xf>
    <xf numFmtId="0" fontId="38" fillId="0" borderId="7" xfId="3" applyFont="1" applyBorder="1" applyAlignment="1" applyProtection="1">
      <alignment horizontal="right" vertical="top"/>
      <protection locked="0"/>
    </xf>
    <xf numFmtId="0" fontId="38" fillId="0" borderId="0" xfId="3" applyFont="1" applyAlignment="1">
      <alignment horizontal="right" vertical="top"/>
    </xf>
    <xf numFmtId="0" fontId="38" fillId="0" borderId="5" xfId="3" applyFont="1" applyBorder="1" applyAlignment="1">
      <alignment horizontal="right" vertical="top"/>
    </xf>
    <xf numFmtId="0" fontId="40" fillId="0" borderId="1" xfId="3" applyFont="1" applyBorder="1" applyAlignment="1" applyProtection="1">
      <alignment horizontal="center"/>
      <protection locked="0"/>
    </xf>
    <xf numFmtId="0" fontId="40" fillId="0" borderId="2" xfId="3" applyFont="1" applyBorder="1" applyAlignment="1" applyProtection="1">
      <alignment horizontal="center"/>
      <protection locked="0"/>
    </xf>
    <xf numFmtId="0" fontId="40" fillId="0" borderId="6" xfId="3" applyFont="1" applyBorder="1" applyAlignment="1" applyProtection="1">
      <alignment horizontal="center"/>
      <protection locked="0"/>
    </xf>
    <xf numFmtId="0" fontId="37" fillId="6" borderId="3" xfId="9" applyFont="1" applyFill="1" applyBorder="1" applyAlignment="1" applyProtection="1">
      <alignment horizontal="center"/>
      <protection locked="0"/>
    </xf>
    <xf numFmtId="0" fontId="66" fillId="0" borderId="11" xfId="0" applyFont="1" applyBorder="1" applyAlignment="1">
      <alignment horizontal="center" wrapText="1"/>
    </xf>
    <xf numFmtId="0" fontId="57" fillId="0" borderId="3" xfId="0" applyFont="1" applyBorder="1" applyAlignment="1" applyProtection="1">
      <alignment horizontal="center" vertical="center"/>
      <protection locked="0"/>
    </xf>
    <xf numFmtId="0" fontId="37" fillId="6" borderId="3" xfId="3" applyFont="1" applyFill="1" applyBorder="1" applyAlignment="1" applyProtection="1">
      <alignment horizontal="center"/>
      <protection locked="0"/>
    </xf>
    <xf numFmtId="0" fontId="37" fillId="6" borderId="3" xfId="3" applyFont="1" applyFill="1" applyBorder="1" applyAlignment="1" applyProtection="1">
      <alignment horizontal="center" wrapText="1"/>
      <protection locked="0"/>
    </xf>
    <xf numFmtId="0" fontId="5" fillId="0" borderId="1" xfId="3" applyFont="1" applyBorder="1" applyAlignment="1" applyProtection="1">
      <alignment horizontal="center"/>
      <protection locked="0"/>
    </xf>
    <xf numFmtId="0" fontId="5" fillId="0" borderId="2" xfId="3" applyFont="1" applyBorder="1" applyAlignment="1" applyProtection="1">
      <alignment horizontal="center"/>
      <protection locked="0"/>
    </xf>
    <xf numFmtId="0" fontId="5" fillId="0" borderId="6" xfId="3" applyFont="1" applyBorder="1" applyAlignment="1" applyProtection="1">
      <alignment horizontal="center"/>
      <protection locked="0"/>
    </xf>
    <xf numFmtId="0" fontId="38" fillId="6" borderId="3" xfId="0" applyFont="1" applyFill="1" applyBorder="1" applyAlignment="1" applyProtection="1">
      <alignment horizontal="center"/>
      <protection locked="0"/>
    </xf>
    <xf numFmtId="0" fontId="57" fillId="0" borderId="1" xfId="0" applyFont="1" applyBorder="1" applyAlignment="1" applyProtection="1">
      <alignment horizontal="center" vertical="center"/>
      <protection locked="0"/>
    </xf>
    <xf numFmtId="0" fontId="57" fillId="0" borderId="2" xfId="0" applyFont="1" applyBorder="1" applyAlignment="1" applyProtection="1">
      <alignment horizontal="center" vertical="center"/>
      <protection locked="0"/>
    </xf>
    <xf numFmtId="0" fontId="57" fillId="0" borderId="6" xfId="0" applyFont="1" applyBorder="1" applyAlignment="1" applyProtection="1">
      <alignment horizontal="center" vertical="center"/>
      <protection locked="0"/>
    </xf>
    <xf numFmtId="0" fontId="40" fillId="0" borderId="1" xfId="0" applyFont="1" applyBorder="1" applyAlignment="1" applyProtection="1">
      <alignment horizontal="center" vertical="center"/>
      <protection locked="0"/>
    </xf>
    <xf numFmtId="0" fontId="40" fillId="0" borderId="2" xfId="0" applyFont="1" applyBorder="1" applyAlignment="1" applyProtection="1">
      <alignment horizontal="center" vertical="center"/>
      <protection locked="0"/>
    </xf>
    <xf numFmtId="0" fontId="40" fillId="0" borderId="6" xfId="0" applyFont="1" applyBorder="1" applyAlignment="1" applyProtection="1">
      <alignment horizontal="center" vertical="center"/>
      <protection locked="0"/>
    </xf>
    <xf numFmtId="0" fontId="40" fillId="4" borderId="1" xfId="3" applyFont="1" applyFill="1" applyBorder="1" applyAlignment="1" applyProtection="1">
      <alignment horizontal="center" wrapText="1"/>
      <protection locked="0"/>
    </xf>
    <xf numFmtId="0" fontId="40" fillId="4" borderId="2" xfId="3" applyFont="1" applyFill="1" applyBorder="1" applyAlignment="1" applyProtection="1">
      <alignment horizontal="center" wrapText="1"/>
      <protection locked="0"/>
    </xf>
    <xf numFmtId="0" fontId="40" fillId="4" borderId="6" xfId="3" applyFont="1" applyFill="1" applyBorder="1" applyAlignment="1" applyProtection="1">
      <alignment horizontal="center" wrapText="1"/>
      <protection locked="0"/>
    </xf>
    <xf numFmtId="0" fontId="37" fillId="4" borderId="0" xfId="3" applyFont="1" applyFill="1" applyAlignment="1" applyProtection="1">
      <alignment horizontal="center" wrapText="1"/>
      <protection locked="0"/>
    </xf>
    <xf numFmtId="0" fontId="5" fillId="0" borderId="3" xfId="3" applyFont="1" applyBorder="1" applyAlignment="1" applyProtection="1">
      <alignment horizontal="center"/>
      <protection locked="0"/>
    </xf>
    <xf numFmtId="0" fontId="37" fillId="0" borderId="0" xfId="8" applyFont="1" applyFill="1" applyBorder="1" applyAlignment="1" applyProtection="1">
      <alignment horizontal="center"/>
    </xf>
    <xf numFmtId="0" fontId="38" fillId="0" borderId="0" xfId="0" applyFont="1" applyAlignment="1">
      <alignment horizontal="center"/>
    </xf>
    <xf numFmtId="0" fontId="5" fillId="0" borderId="0" xfId="3" applyFont="1" applyAlignment="1">
      <alignment horizontal="left"/>
    </xf>
    <xf numFmtId="0" fontId="34" fillId="0" borderId="11" xfId="0" applyFont="1" applyBorder="1" applyAlignment="1">
      <alignment horizontal="center"/>
    </xf>
    <xf numFmtId="0" fontId="34" fillId="0" borderId="0" xfId="0" applyFont="1" applyAlignment="1">
      <alignment horizontal="center"/>
    </xf>
    <xf numFmtId="0" fontId="37" fillId="6" borderId="3" xfId="8" applyFont="1" applyFill="1" applyBorder="1" applyAlignment="1" applyProtection="1">
      <alignment horizontal="center"/>
    </xf>
    <xf numFmtId="0" fontId="5" fillId="0" borderId="11" xfId="3" applyFont="1" applyBorder="1" applyAlignment="1">
      <alignment horizontal="left"/>
    </xf>
    <xf numFmtId="0" fontId="38" fillId="0" borderId="0" xfId="0" applyFont="1" applyAlignment="1">
      <alignment horizontal="right"/>
    </xf>
    <xf numFmtId="0" fontId="65" fillId="0" borderId="0" xfId="0" applyFont="1" applyAlignment="1">
      <alignment horizontal="center" wrapText="1"/>
    </xf>
    <xf numFmtId="0" fontId="5" fillId="0" borderId="2" xfId="3" applyFont="1" applyBorder="1" applyAlignment="1">
      <alignment horizontal="left"/>
    </xf>
    <xf numFmtId="0" fontId="2" fillId="75" borderId="0" xfId="3" applyFill="1" applyAlignment="1">
      <alignment horizontal="center"/>
    </xf>
    <xf numFmtId="164" fontId="5" fillId="75" borderId="0" xfId="0" applyNumberFormat="1" applyFont="1" applyFill="1" applyAlignment="1">
      <alignment horizontal="left" wrapText="1"/>
    </xf>
    <xf numFmtId="0" fontId="5" fillId="75" borderId="9" xfId="0" applyFont="1" applyFill="1" applyBorder="1" applyAlignment="1">
      <alignment horizontal="left" vertical="top"/>
    </xf>
    <xf numFmtId="0" fontId="12" fillId="75" borderId="0" xfId="0" applyFont="1" applyFill="1" applyAlignment="1">
      <alignment horizontal="center" wrapText="1"/>
    </xf>
    <xf numFmtId="0" fontId="5" fillId="75" borderId="0" xfId="0" applyFont="1" applyFill="1" applyAlignment="1">
      <alignment horizontal="center"/>
    </xf>
    <xf numFmtId="0" fontId="12" fillId="75" borderId="0" xfId="0" applyFont="1" applyFill="1" applyAlignment="1">
      <alignment horizontal="left" vertical="top" wrapText="1"/>
    </xf>
    <xf numFmtId="0" fontId="4" fillId="75" borderId="0" xfId="0" applyFont="1" applyFill="1" applyAlignment="1">
      <alignment horizontal="center"/>
    </xf>
    <xf numFmtId="0" fontId="4" fillId="75" borderId="5" xfId="0" applyFont="1" applyFill="1" applyBorder="1" applyAlignment="1">
      <alignment horizontal="center"/>
    </xf>
    <xf numFmtId="0" fontId="12" fillId="75" borderId="0" xfId="0" applyFont="1" applyFill="1" applyAlignment="1">
      <alignment horizontal="left"/>
    </xf>
    <xf numFmtId="14" fontId="12" fillId="0" borderId="3" xfId="0" applyNumberFormat="1" applyFont="1" applyBorder="1" applyAlignment="1" applyProtection="1">
      <alignment horizontal="left"/>
      <protection locked="0"/>
    </xf>
    <xf numFmtId="0" fontId="63" fillId="75" borderId="0" xfId="0" applyFont="1" applyFill="1" applyAlignment="1">
      <alignment horizontal="center"/>
    </xf>
    <xf numFmtId="168" fontId="12" fillId="0" borderId="3" xfId="0" applyNumberFormat="1" applyFont="1" applyBorder="1" applyAlignment="1" applyProtection="1">
      <alignment horizontal="left"/>
      <protection locked="0"/>
    </xf>
    <xf numFmtId="0" fontId="5" fillId="75" borderId="5" xfId="0" applyFont="1" applyFill="1" applyBorder="1" applyAlignment="1">
      <alignment horizontal="center"/>
    </xf>
    <xf numFmtId="0" fontId="12" fillId="75" borderId="8" xfId="0" applyFont="1" applyFill="1" applyBorder="1" applyAlignment="1">
      <alignment horizontal="left"/>
    </xf>
    <xf numFmtId="0" fontId="12" fillId="75" borderId="9" xfId="0" applyFont="1" applyFill="1" applyBorder="1" applyAlignment="1">
      <alignment horizontal="left"/>
    </xf>
    <xf numFmtId="0" fontId="12" fillId="75" borderId="7" xfId="0" applyFont="1" applyFill="1" applyBorder="1" applyAlignment="1">
      <alignment horizontal="left"/>
    </xf>
    <xf numFmtId="166" fontId="12" fillId="75" borderId="10" xfId="0" applyNumberFormat="1" applyFont="1" applyFill="1" applyBorder="1" applyAlignment="1">
      <alignment horizontal="right"/>
    </xf>
    <xf numFmtId="166" fontId="12" fillId="75" borderId="12" xfId="0" applyNumberFormat="1" applyFont="1" applyFill="1" applyBorder="1" applyAlignment="1">
      <alignment horizontal="right"/>
    </xf>
    <xf numFmtId="0" fontId="12" fillId="0" borderId="3" xfId="0" applyFont="1" applyBorder="1" applyAlignment="1" applyProtection="1">
      <alignment horizontal="left"/>
      <protection locked="0"/>
    </xf>
    <xf numFmtId="0" fontId="12" fillId="75" borderId="1" xfId="0" applyFont="1" applyFill="1" applyBorder="1" applyAlignment="1">
      <alignment horizontal="left"/>
    </xf>
    <xf numFmtId="0" fontId="12" fillId="75" borderId="6" xfId="0" applyFont="1" applyFill="1" applyBorder="1" applyAlignment="1">
      <alignment horizontal="left"/>
    </xf>
    <xf numFmtId="170" fontId="12" fillId="0" borderId="1" xfId="0" applyNumberFormat="1" applyFont="1" applyBorder="1" applyAlignment="1" applyProtection="1">
      <alignment horizontal="left"/>
      <protection locked="0"/>
    </xf>
    <xf numFmtId="170" fontId="12" fillId="0" borderId="2" xfId="0" applyNumberFormat="1" applyFont="1" applyBorder="1" applyAlignment="1" applyProtection="1">
      <alignment horizontal="left"/>
      <protection locked="0"/>
    </xf>
    <xf numFmtId="170" fontId="12" fillId="0" borderId="6" xfId="0" applyNumberFormat="1" applyFont="1" applyBorder="1" applyAlignment="1" applyProtection="1">
      <alignment horizontal="left"/>
      <protection locked="0"/>
    </xf>
    <xf numFmtId="0" fontId="12" fillId="0" borderId="1" xfId="0" applyFont="1" applyBorder="1" applyAlignment="1" applyProtection="1">
      <alignment horizontal="left"/>
      <protection locked="0"/>
    </xf>
    <xf numFmtId="0" fontId="12" fillId="0" borderId="2" xfId="0" applyFont="1" applyBorder="1" applyAlignment="1" applyProtection="1">
      <alignment horizontal="left"/>
      <protection locked="0"/>
    </xf>
    <xf numFmtId="0" fontId="12" fillId="0" borderId="6" xfId="0" applyFont="1" applyBorder="1" applyAlignment="1" applyProtection="1">
      <alignment horizontal="left"/>
      <protection locked="0"/>
    </xf>
    <xf numFmtId="0" fontId="5" fillId="75" borderId="0" xfId="0" applyFont="1" applyFill="1" applyAlignment="1">
      <alignment horizontal="center" vertical="top"/>
    </xf>
    <xf numFmtId="0" fontId="5" fillId="75" borderId="11" xfId="0" applyFont="1" applyFill="1" applyBorder="1" applyAlignment="1">
      <alignment horizontal="center"/>
    </xf>
    <xf numFmtId="0" fontId="4" fillId="75" borderId="1" xfId="0" applyFont="1" applyFill="1" applyBorder="1" applyAlignment="1">
      <alignment horizontal="center"/>
    </xf>
    <xf numFmtId="0" fontId="4" fillId="75" borderId="2" xfId="0" applyFont="1" applyFill="1" applyBorder="1" applyAlignment="1">
      <alignment horizontal="center"/>
    </xf>
    <xf numFmtId="0" fontId="4" fillId="75" borderId="6" xfId="0" applyFont="1" applyFill="1" applyBorder="1" applyAlignment="1">
      <alignment horizontal="center"/>
    </xf>
    <xf numFmtId="0" fontId="12" fillId="75" borderId="3" xfId="0" applyFont="1" applyFill="1" applyBorder="1" applyAlignment="1">
      <alignment horizontal="left"/>
    </xf>
    <xf numFmtId="0" fontId="4" fillId="75" borderId="0" xfId="0" applyFont="1" applyFill="1" applyAlignment="1">
      <alignment horizontal="center" vertical="top" wrapText="1"/>
    </xf>
    <xf numFmtId="0" fontId="3" fillId="75" borderId="0" xfId="0" applyFont="1" applyFill="1" applyAlignment="1">
      <alignment horizontal="center"/>
    </xf>
    <xf numFmtId="0" fontId="11" fillId="75" borderId="0" xfId="0" applyFont="1" applyFill="1" applyAlignment="1">
      <alignment horizontal="left" vertical="top" wrapText="1"/>
    </xf>
    <xf numFmtId="0" fontId="5" fillId="75" borderId="0" xfId="0" applyFont="1" applyFill="1" applyAlignment="1">
      <alignment horizontal="left" vertical="top" wrapText="1"/>
    </xf>
    <xf numFmtId="0" fontId="24" fillId="75" borderId="0" xfId="1" applyFont="1" applyFill="1" applyAlignment="1" applyProtection="1">
      <alignment horizontal="left" vertical="top" wrapText="1"/>
    </xf>
    <xf numFmtId="0" fontId="12" fillId="0" borderId="3" xfId="0" applyFont="1" applyBorder="1" applyAlignment="1" applyProtection="1">
      <alignment horizontal="left" vertical="top" wrapText="1"/>
      <protection locked="0"/>
    </xf>
    <xf numFmtId="0" fontId="12" fillId="75" borderId="1" xfId="0" applyFont="1" applyFill="1" applyBorder="1" applyAlignment="1">
      <alignment horizontal="left" wrapText="1"/>
    </xf>
    <xf numFmtId="0" fontId="12" fillId="75" borderId="2" xfId="0" applyFont="1" applyFill="1" applyBorder="1" applyAlignment="1">
      <alignment horizontal="left" wrapText="1"/>
    </xf>
    <xf numFmtId="0" fontId="12" fillId="75" borderId="6" xfId="0" applyFont="1" applyFill="1" applyBorder="1" applyAlignment="1">
      <alignment horizontal="left" wrapText="1"/>
    </xf>
    <xf numFmtId="0" fontId="12" fillId="0" borderId="1" xfId="0" applyFont="1" applyBorder="1" applyAlignment="1" applyProtection="1">
      <alignment horizontal="left" wrapText="1"/>
      <protection locked="0"/>
    </xf>
    <xf numFmtId="0" fontId="12" fillId="0" borderId="2" xfId="0" applyFont="1" applyBorder="1" applyAlignment="1" applyProtection="1">
      <alignment horizontal="left" wrapText="1"/>
      <protection locked="0"/>
    </xf>
    <xf numFmtId="0" fontId="12" fillId="0" borderId="6" xfId="0" applyFont="1" applyBorder="1" applyAlignment="1" applyProtection="1">
      <alignment horizontal="left" wrapText="1"/>
      <protection locked="0"/>
    </xf>
    <xf numFmtId="0" fontId="12" fillId="75" borderId="9" xfId="0" applyFont="1" applyFill="1" applyBorder="1" applyAlignment="1">
      <alignment horizontal="left" vertical="top" wrapText="1"/>
    </xf>
    <xf numFmtId="0" fontId="45" fillId="75" borderId="9" xfId="0" applyFont="1" applyFill="1" applyBorder="1" applyAlignment="1">
      <alignment horizontal="left" vertical="top" wrapText="1"/>
    </xf>
    <xf numFmtId="0" fontId="10" fillId="75" borderId="1" xfId="0" applyFont="1" applyFill="1" applyBorder="1" applyAlignment="1">
      <alignment horizontal="left" wrapText="1"/>
    </xf>
    <xf numFmtId="0" fontId="10" fillId="75" borderId="2" xfId="0" applyFont="1" applyFill="1" applyBorder="1" applyAlignment="1">
      <alignment horizontal="left" wrapText="1"/>
    </xf>
    <xf numFmtId="0" fontId="10" fillId="75" borderId="6" xfId="0" applyFont="1" applyFill="1" applyBorder="1" applyAlignment="1">
      <alignment horizontal="left" wrapText="1"/>
    </xf>
    <xf numFmtId="4" fontId="10" fillId="75" borderId="1" xfId="0" applyNumberFormat="1" applyFont="1" applyFill="1" applyBorder="1" applyAlignment="1">
      <alignment horizontal="right" wrapText="1"/>
    </xf>
    <xf numFmtId="4" fontId="10" fillId="75" borderId="6" xfId="0" applyNumberFormat="1" applyFont="1" applyFill="1" applyBorder="1" applyAlignment="1">
      <alignment horizontal="right" wrapText="1"/>
    </xf>
    <xf numFmtId="4" fontId="10" fillId="0" borderId="1" xfId="0" applyNumberFormat="1" applyFont="1" applyBorder="1" applyAlignment="1" applyProtection="1">
      <alignment horizontal="right" wrapText="1"/>
      <protection locked="0"/>
    </xf>
    <xf numFmtId="4" fontId="10" fillId="0" borderId="6" xfId="0" applyNumberFormat="1" applyFont="1" applyBorder="1" applyAlignment="1" applyProtection="1">
      <alignment horizontal="right" wrapText="1"/>
      <protection locked="0"/>
    </xf>
    <xf numFmtId="0" fontId="4" fillId="75" borderId="0" xfId="0" applyFont="1" applyFill="1" applyAlignment="1">
      <alignment horizontal="left" vertical="center" wrapText="1"/>
    </xf>
    <xf numFmtId="0" fontId="5" fillId="75" borderId="0" xfId="0" applyFont="1" applyFill="1" applyAlignment="1">
      <alignment horizontal="left" vertical="center" wrapText="1"/>
    </xf>
    <xf numFmtId="166" fontId="6" fillId="75" borderId="0" xfId="0" applyNumberFormat="1" applyFont="1" applyFill="1" applyAlignment="1">
      <alignment horizontal="center" wrapText="1"/>
    </xf>
    <xf numFmtId="0" fontId="3" fillId="75" borderId="19" xfId="0" applyFont="1" applyFill="1" applyBorder="1" applyAlignment="1">
      <alignment horizontal="center"/>
    </xf>
    <xf numFmtId="168" fontId="12" fillId="0" borderId="11" xfId="0" applyNumberFormat="1" applyFont="1" applyBorder="1" applyAlignment="1" applyProtection="1">
      <alignment horizontal="left" wrapText="1"/>
      <protection locked="0"/>
    </xf>
    <xf numFmtId="0" fontId="12" fillId="0" borderId="11" xfId="0" applyFont="1" applyBorder="1" applyAlignment="1" applyProtection="1">
      <alignment horizontal="left" wrapText="1"/>
      <protection locked="0"/>
    </xf>
    <xf numFmtId="0" fontId="3" fillId="75" borderId="0" xfId="0" applyFont="1" applyFill="1" applyAlignment="1">
      <alignment horizontal="center" vertical="top"/>
    </xf>
    <xf numFmtId="0" fontId="4" fillId="75" borderId="11" xfId="0" applyFont="1" applyFill="1" applyBorder="1" applyAlignment="1">
      <alignment horizontal="left" vertical="top"/>
    </xf>
    <xf numFmtId="0" fontId="4" fillId="75" borderId="12" xfId="0" applyFont="1" applyFill="1" applyBorder="1" applyAlignment="1">
      <alignment horizontal="left" vertical="top"/>
    </xf>
    <xf numFmtId="0" fontId="26" fillId="7" borderId="1" xfId="0" applyFont="1" applyFill="1" applyBorder="1" applyAlignment="1">
      <alignment horizontal="center" vertical="top"/>
    </xf>
    <xf numFmtId="0" fontId="26" fillId="7" borderId="2" xfId="0" applyFont="1" applyFill="1" applyBorder="1" applyAlignment="1">
      <alignment horizontal="center" vertical="top"/>
    </xf>
    <xf numFmtId="0" fontId="26" fillId="7" borderId="6" xfId="0" applyFont="1" applyFill="1" applyBorder="1" applyAlignment="1">
      <alignment horizontal="center" vertical="top"/>
    </xf>
    <xf numFmtId="0" fontId="3" fillId="75" borderId="10" xfId="0" applyFont="1" applyFill="1" applyBorder="1" applyAlignment="1">
      <alignment horizontal="center" vertical="top"/>
    </xf>
    <xf numFmtId="0" fontId="3" fillId="75" borderId="11" xfId="0" applyFont="1" applyFill="1" applyBorder="1" applyAlignment="1">
      <alignment horizontal="center" vertical="top"/>
    </xf>
    <xf numFmtId="0" fontId="4" fillId="75" borderId="8" xfId="0" applyFont="1" applyFill="1" applyBorder="1" applyAlignment="1">
      <alignment horizontal="center" wrapText="1"/>
    </xf>
    <xf numFmtId="0" fontId="5" fillId="75" borderId="9" xfId="0" applyFont="1" applyFill="1" applyBorder="1" applyAlignment="1">
      <alignment wrapText="1"/>
    </xf>
    <xf numFmtId="0" fontId="4" fillId="75" borderId="7" xfId="0" applyFont="1" applyFill="1" applyBorder="1" applyAlignment="1">
      <alignment horizontal="center" wrapText="1"/>
    </xf>
    <xf numFmtId="0" fontId="4" fillId="75" borderId="9" xfId="0" applyFont="1" applyFill="1" applyBorder="1" applyAlignment="1">
      <alignment horizontal="center" vertical="center"/>
    </xf>
    <xf numFmtId="0" fontId="4" fillId="75" borderId="11" xfId="0" applyFont="1" applyFill="1" applyBorder="1" applyAlignment="1">
      <alignment horizontal="center" vertical="center"/>
    </xf>
    <xf numFmtId="0" fontId="4" fillId="75" borderId="9" xfId="0" applyFont="1" applyFill="1" applyBorder="1" applyAlignment="1">
      <alignment horizontal="center"/>
    </xf>
    <xf numFmtId="0" fontId="4" fillId="75" borderId="7" xfId="0" applyFont="1" applyFill="1" applyBorder="1" applyAlignment="1">
      <alignment horizontal="center"/>
    </xf>
    <xf numFmtId="0" fontId="4" fillId="75" borderId="10" xfId="0" applyFont="1" applyFill="1" applyBorder="1" applyAlignment="1">
      <alignment horizontal="center" vertical="top" wrapText="1"/>
    </xf>
    <xf numFmtId="0" fontId="4" fillId="75" borderId="11" xfId="0" applyFont="1" applyFill="1" applyBorder="1" applyAlignment="1">
      <alignment horizontal="center" vertical="top" wrapText="1"/>
    </xf>
    <xf numFmtId="0" fontId="4" fillId="75" borderId="12" xfId="0" applyFont="1" applyFill="1" applyBorder="1" applyAlignment="1">
      <alignment horizontal="center" vertical="top" wrapText="1"/>
    </xf>
    <xf numFmtId="4" fontId="12" fillId="75" borderId="6" xfId="0" applyNumberFormat="1" applyFont="1" applyFill="1" applyBorder="1" applyAlignment="1">
      <alignment horizontal="right"/>
    </xf>
    <xf numFmtId="4" fontId="12" fillId="75" borderId="3" xfId="0" applyNumberFormat="1" applyFont="1" applyFill="1" applyBorder="1" applyAlignment="1">
      <alignment horizontal="right"/>
    </xf>
    <xf numFmtId="0" fontId="10" fillId="75" borderId="3" xfId="0" applyFont="1" applyFill="1" applyBorder="1" applyAlignment="1">
      <alignment horizontal="left"/>
    </xf>
    <xf numFmtId="4" fontId="10" fillId="75" borderId="6" xfId="0" applyNumberFormat="1" applyFont="1" applyFill="1" applyBorder="1" applyAlignment="1">
      <alignment horizontal="right"/>
    </xf>
    <xf numFmtId="4" fontId="10" fillId="75" borderId="3" xfId="0" applyNumberFormat="1" applyFont="1" applyFill="1" applyBorder="1" applyAlignment="1">
      <alignment horizontal="right"/>
    </xf>
    <xf numFmtId="4" fontId="10" fillId="75" borderId="10" xfId="0" applyNumberFormat="1" applyFont="1" applyFill="1" applyBorder="1" applyAlignment="1">
      <alignment horizontal="right" wrapText="1"/>
    </xf>
    <xf numFmtId="4" fontId="10" fillId="75" borderId="12" xfId="0" applyNumberFormat="1" applyFont="1" applyFill="1" applyBorder="1" applyAlignment="1">
      <alignment horizontal="right" wrapText="1"/>
    </xf>
    <xf numFmtId="4" fontId="12" fillId="0" borderId="10" xfId="0" applyNumberFormat="1" applyFont="1" applyBorder="1" applyAlignment="1" applyProtection="1">
      <alignment horizontal="center" wrapText="1"/>
      <protection locked="0"/>
    </xf>
    <xf numFmtId="4" fontId="12" fillId="0" borderId="12" xfId="0" applyNumberFormat="1" applyFont="1" applyBorder="1" applyAlignment="1" applyProtection="1">
      <alignment horizontal="center" wrapText="1"/>
      <protection locked="0"/>
    </xf>
    <xf numFmtId="0" fontId="12" fillId="75" borderId="3" xfId="0" applyFont="1" applyFill="1" applyBorder="1" applyAlignment="1">
      <alignment horizontal="left" wrapText="1"/>
    </xf>
    <xf numFmtId="4" fontId="12" fillId="75" borderId="12" xfId="0" applyNumberFormat="1" applyFont="1" applyFill="1" applyBorder="1" applyAlignment="1">
      <alignment horizontal="right"/>
    </xf>
    <xf numFmtId="4" fontId="12" fillId="75" borderId="14" xfId="0" applyNumberFormat="1" applyFont="1" applyFill="1" applyBorder="1" applyAlignment="1">
      <alignment horizontal="right"/>
    </xf>
    <xf numFmtId="0" fontId="12" fillId="75" borderId="2" xfId="0" applyFont="1" applyFill="1" applyBorder="1" applyAlignment="1">
      <alignment horizontal="left"/>
    </xf>
    <xf numFmtId="4" fontId="12" fillId="75" borderId="1" xfId="0" applyNumberFormat="1" applyFont="1" applyFill="1" applyBorder="1" applyAlignment="1">
      <alignment horizontal="right"/>
    </xf>
    <xf numFmtId="4" fontId="12" fillId="75" borderId="2" xfId="0" applyNumberFormat="1" applyFont="1" applyFill="1" applyBorder="1" applyAlignment="1">
      <alignment horizontal="right"/>
    </xf>
    <xf numFmtId="4" fontId="12" fillId="75" borderId="8" xfId="0" applyNumberFormat="1" applyFont="1" applyFill="1" applyBorder="1" applyAlignment="1">
      <alignment horizontal="center"/>
    </xf>
    <xf numFmtId="4" fontId="12" fillId="75" borderId="9" xfId="0" applyNumberFormat="1" applyFont="1" applyFill="1" applyBorder="1" applyAlignment="1">
      <alignment horizontal="center"/>
    </xf>
    <xf numFmtId="4" fontId="12" fillId="75" borderId="7" xfId="0" applyNumberFormat="1" applyFont="1" applyFill="1" applyBorder="1" applyAlignment="1">
      <alignment horizontal="center"/>
    </xf>
    <xf numFmtId="4" fontId="12" fillId="75" borderId="10" xfId="0" applyNumberFormat="1" applyFont="1" applyFill="1" applyBorder="1" applyAlignment="1">
      <alignment horizontal="center"/>
    </xf>
    <xf numFmtId="4" fontId="12" fillId="75" borderId="11" xfId="0" applyNumberFormat="1" applyFont="1" applyFill="1" applyBorder="1" applyAlignment="1">
      <alignment horizontal="center"/>
    </xf>
    <xf numFmtId="4" fontId="12" fillId="75" borderId="12" xfId="0" applyNumberFormat="1" applyFont="1" applyFill="1" applyBorder="1" applyAlignment="1">
      <alignment horizontal="center"/>
    </xf>
    <xf numFmtId="4" fontId="12" fillId="75" borderId="0" xfId="0" applyNumberFormat="1" applyFont="1" applyFill="1" applyAlignment="1">
      <alignment horizontal="center" wrapText="1"/>
    </xf>
    <xf numFmtId="0" fontId="4" fillId="75" borderId="0" xfId="0" applyFont="1" applyFill="1" applyAlignment="1">
      <alignment wrapText="1"/>
    </xf>
    <xf numFmtId="0" fontId="29" fillId="75" borderId="0" xfId="1" applyFont="1" applyFill="1" applyAlignment="1" applyProtection="1">
      <alignment horizontal="left" vertical="top"/>
      <protection locked="0"/>
    </xf>
    <xf numFmtId="0" fontId="4" fillId="75" borderId="3" xfId="3" applyFont="1" applyFill="1" applyBorder="1" applyAlignment="1">
      <alignment horizontal="center" wrapText="1"/>
    </xf>
    <xf numFmtId="0" fontId="12" fillId="75" borderId="15" xfId="3" applyFont="1" applyFill="1" applyBorder="1" applyAlignment="1">
      <alignment horizontal="center" vertical="center"/>
    </xf>
    <xf numFmtId="0" fontId="12" fillId="75" borderId="14" xfId="3" applyFont="1" applyFill="1" applyBorder="1" applyAlignment="1">
      <alignment horizontal="center" vertical="center"/>
    </xf>
    <xf numFmtId="0" fontId="4" fillId="75" borderId="1" xfId="3" applyFont="1" applyFill="1" applyBorder="1" applyAlignment="1">
      <alignment horizontal="center" wrapText="1"/>
    </xf>
    <xf numFmtId="0" fontId="4" fillId="75" borderId="2" xfId="3" applyFont="1" applyFill="1" applyBorder="1" applyAlignment="1">
      <alignment horizontal="center" wrapText="1"/>
    </xf>
    <xf numFmtId="0" fontId="4" fillId="75" borderId="6" xfId="3" applyFont="1" applyFill="1" applyBorder="1" applyAlignment="1">
      <alignment horizontal="center" wrapText="1"/>
    </xf>
    <xf numFmtId="4" fontId="4" fillId="75" borderId="2" xfId="3" applyNumberFormat="1" applyFont="1" applyFill="1" applyBorder="1" applyAlignment="1">
      <alignment horizontal="center"/>
    </xf>
    <xf numFmtId="4" fontId="4" fillId="75" borderId="6" xfId="3" applyNumberFormat="1" applyFont="1" applyFill="1" applyBorder="1" applyAlignment="1">
      <alignment horizontal="center"/>
    </xf>
    <xf numFmtId="0" fontId="12" fillId="75" borderId="1" xfId="0" applyFont="1" applyFill="1" applyBorder="1" applyAlignment="1">
      <alignment horizontal="center"/>
    </xf>
    <xf numFmtId="0" fontId="12" fillId="75" borderId="2" xfId="0" applyFont="1" applyFill="1" applyBorder="1" applyAlignment="1">
      <alignment horizontal="center"/>
    </xf>
    <xf numFmtId="0" fontId="12" fillId="75" borderId="6" xfId="0" applyFont="1" applyFill="1" applyBorder="1" applyAlignment="1">
      <alignment horizontal="center"/>
    </xf>
    <xf numFmtId="0" fontId="12" fillId="75" borderId="1" xfId="3" applyFont="1" applyFill="1" applyBorder="1" applyAlignment="1">
      <alignment horizontal="center" wrapText="1"/>
    </xf>
    <xf numFmtId="0" fontId="12" fillId="75" borderId="2" xfId="3" applyFont="1" applyFill="1" applyBorder="1" applyAlignment="1">
      <alignment horizontal="center" wrapText="1"/>
    </xf>
    <xf numFmtId="0" fontId="12" fillId="75" borderId="6" xfId="3" applyFont="1" applyFill="1" applyBorder="1" applyAlignment="1">
      <alignment horizontal="center" wrapText="1"/>
    </xf>
    <xf numFmtId="43" fontId="12" fillId="0" borderId="2" xfId="4" applyFont="1" applyFill="1" applyBorder="1" applyAlignment="1" applyProtection="1">
      <alignment horizontal="right"/>
      <protection locked="0"/>
    </xf>
    <xf numFmtId="43" fontId="12" fillId="0" borderId="6" xfId="4" applyFont="1" applyFill="1" applyBorder="1" applyAlignment="1" applyProtection="1">
      <alignment horizontal="right"/>
      <protection locked="0"/>
    </xf>
    <xf numFmtId="0" fontId="12" fillId="75" borderId="9" xfId="3" applyFont="1" applyFill="1" applyBorder="1" applyAlignment="1">
      <alignment horizontal="center" vertical="center"/>
    </xf>
    <xf numFmtId="0" fontId="12" fillId="75" borderId="0" xfId="0" applyFont="1" applyFill="1" applyAlignment="1">
      <alignment horizontal="center" vertical="center"/>
    </xf>
    <xf numFmtId="4" fontId="3" fillId="75" borderId="19" xfId="0" applyNumberFormat="1" applyFont="1" applyFill="1" applyBorder="1" applyAlignment="1">
      <alignment horizontal="center" wrapText="1"/>
    </xf>
    <xf numFmtId="0" fontId="12" fillId="75" borderId="0" xfId="2" applyFont="1" applyFill="1" applyAlignment="1">
      <alignment horizontal="left" vertical="center" wrapText="1"/>
    </xf>
    <xf numFmtId="0" fontId="10" fillId="75" borderId="0" xfId="0" applyFont="1" applyFill="1" applyAlignment="1">
      <alignment horizontal="left"/>
    </xf>
    <xf numFmtId="0" fontId="10" fillId="75" borderId="5" xfId="0" applyFont="1" applyFill="1" applyBorder="1" applyAlignment="1">
      <alignment horizontal="left"/>
    </xf>
    <xf numFmtId="0" fontId="10" fillId="75" borderId="0" xfId="0" applyFont="1" applyFill="1" applyAlignment="1">
      <alignment horizontal="center" vertical="top" wrapText="1"/>
    </xf>
    <xf numFmtId="0" fontId="12" fillId="4" borderId="8" xfId="0" applyFont="1" applyFill="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2" fillId="0" borderId="7" xfId="0" applyFont="1" applyBorder="1" applyAlignment="1" applyProtection="1">
      <alignment horizontal="left" vertical="top" wrapText="1"/>
      <protection locked="0"/>
    </xf>
    <xf numFmtId="0" fontId="2" fillId="0" borderId="10" xfId="0" applyFont="1" applyBorder="1" applyAlignment="1" applyProtection="1">
      <alignment horizontal="left" vertical="top" wrapText="1"/>
      <protection locked="0"/>
    </xf>
    <xf numFmtId="0" fontId="2" fillId="0" borderId="11" xfId="0" applyFont="1" applyBorder="1" applyAlignment="1" applyProtection="1">
      <alignment horizontal="left" vertical="top" wrapText="1"/>
      <protection locked="0"/>
    </xf>
    <xf numFmtId="0" fontId="2" fillId="0" borderId="12" xfId="0" applyFont="1" applyBorder="1" applyAlignment="1" applyProtection="1">
      <alignment horizontal="left" vertical="top" wrapText="1"/>
      <protection locked="0"/>
    </xf>
    <xf numFmtId="0" fontId="4" fillId="75" borderId="0" xfId="0" applyFont="1" applyFill="1" applyAlignment="1">
      <alignment horizontal="left"/>
    </xf>
    <xf numFmtId="0" fontId="4" fillId="75" borderId="5" xfId="0" applyFont="1" applyFill="1" applyBorder="1" applyAlignment="1">
      <alignment horizontal="left"/>
    </xf>
    <xf numFmtId="0" fontId="5" fillId="75" borderId="2" xfId="0" applyFont="1" applyFill="1" applyBorder="1" applyAlignment="1">
      <alignment horizontal="center"/>
    </xf>
    <xf numFmtId="0" fontId="12" fillId="0" borderId="8" xfId="0" applyFont="1" applyFill="1" applyBorder="1" applyAlignment="1" applyProtection="1">
      <alignment horizontal="left" vertical="top" wrapText="1"/>
      <protection locked="0"/>
    </xf>
    <xf numFmtId="0" fontId="2" fillId="0" borderId="9" xfId="0" applyFont="1" applyFill="1" applyBorder="1" applyAlignment="1" applyProtection="1">
      <alignment horizontal="left" vertical="top" wrapText="1"/>
      <protection locked="0"/>
    </xf>
    <xf numFmtId="0" fontId="2" fillId="0" borderId="7" xfId="0" applyFont="1" applyFill="1" applyBorder="1" applyAlignment="1" applyProtection="1">
      <alignment horizontal="left" vertical="top" wrapText="1"/>
      <protection locked="0"/>
    </xf>
    <xf numFmtId="0" fontId="2" fillId="0" borderId="10" xfId="0" applyFont="1" applyFill="1" applyBorder="1" applyAlignment="1" applyProtection="1">
      <alignment horizontal="left" vertical="top" wrapText="1"/>
      <protection locked="0"/>
    </xf>
    <xf numFmtId="0" fontId="2" fillId="0" borderId="11" xfId="0" applyFont="1" applyFill="1" applyBorder="1" applyAlignment="1" applyProtection="1">
      <alignment horizontal="left" vertical="top" wrapText="1"/>
      <protection locked="0"/>
    </xf>
    <xf numFmtId="0" fontId="2" fillId="0" borderId="12" xfId="0" applyFont="1" applyFill="1" applyBorder="1" applyAlignment="1" applyProtection="1">
      <alignment horizontal="left" vertical="top" wrapText="1"/>
      <protection locked="0"/>
    </xf>
    <xf numFmtId="0" fontId="4" fillId="75" borderId="3" xfId="0" applyFont="1" applyFill="1" applyBorder="1" applyAlignment="1">
      <alignment horizontal="right" wrapText="1"/>
    </xf>
    <xf numFmtId="4" fontId="4" fillId="75" borderId="3" xfId="0" applyNumberFormat="1" applyFont="1" applyFill="1" applyBorder="1" applyAlignment="1">
      <alignment horizontal="right" wrapText="1"/>
    </xf>
    <xf numFmtId="0" fontId="3" fillId="75" borderId="0" xfId="0" applyFont="1" applyFill="1" applyAlignment="1">
      <alignment horizontal="left" wrapText="1"/>
    </xf>
    <xf numFmtId="0" fontId="4" fillId="75" borderId="1" xfId="0" applyFont="1" applyFill="1" applyBorder="1" applyAlignment="1">
      <alignment horizontal="center" vertical="center" wrapText="1"/>
    </xf>
    <xf numFmtId="0" fontId="4" fillId="75" borderId="2" xfId="0" applyFont="1" applyFill="1" applyBorder="1" applyAlignment="1">
      <alignment horizontal="center" vertical="center" wrapText="1"/>
    </xf>
    <xf numFmtId="0" fontId="4" fillId="75" borderId="6" xfId="0" applyFont="1" applyFill="1" applyBorder="1" applyAlignment="1">
      <alignment horizontal="center" vertical="center" wrapText="1"/>
    </xf>
    <xf numFmtId="0" fontId="4" fillId="75" borderId="1" xfId="0" applyFont="1" applyFill="1" applyBorder="1" applyAlignment="1">
      <alignment horizontal="center" wrapText="1"/>
    </xf>
    <xf numFmtId="0" fontId="4" fillId="75" borderId="2" xfId="0" applyFont="1" applyFill="1" applyBorder="1" applyAlignment="1">
      <alignment horizontal="center" wrapText="1"/>
    </xf>
    <xf numFmtId="0" fontId="4" fillId="75" borderId="6" xfId="0" applyFont="1" applyFill="1" applyBorder="1" applyAlignment="1">
      <alignment horizontal="center" wrapText="1"/>
    </xf>
    <xf numFmtId="0" fontId="4" fillId="75" borderId="28" xfId="0" applyFont="1" applyFill="1" applyBorder="1" applyAlignment="1">
      <alignment horizontal="center" vertical="center" wrapText="1"/>
    </xf>
    <xf numFmtId="0" fontId="4" fillId="75" borderId="29" xfId="0" applyFont="1" applyFill="1" applyBorder="1" applyAlignment="1">
      <alignment horizontal="center" vertical="center" wrapText="1"/>
    </xf>
    <xf numFmtId="0" fontId="4" fillId="75" borderId="30" xfId="0" applyFont="1" applyFill="1" applyBorder="1" applyAlignment="1">
      <alignment horizontal="center" vertical="center" wrapText="1"/>
    </xf>
    <xf numFmtId="4" fontId="5" fillId="8" borderId="3" xfId="0" applyNumberFormat="1" applyFont="1" applyFill="1" applyBorder="1" applyAlignment="1" applyProtection="1">
      <alignment wrapText="1"/>
      <protection locked="0"/>
    </xf>
    <xf numFmtId="0" fontId="10" fillId="3" borderId="28" xfId="0" applyFont="1" applyFill="1" applyBorder="1" applyAlignment="1">
      <alignment horizontal="right" wrapText="1"/>
    </xf>
    <xf numFmtId="0" fontId="10" fillId="3" borderId="29" xfId="0" applyFont="1" applyFill="1" applyBorder="1" applyAlignment="1">
      <alignment horizontal="right" wrapText="1"/>
    </xf>
    <xf numFmtId="0" fontId="10" fillId="3" borderId="30" xfId="0" applyFont="1" applyFill="1" applyBorder="1" applyAlignment="1">
      <alignment horizontal="right" wrapText="1"/>
    </xf>
    <xf numFmtId="4" fontId="10" fillId="3" borderId="27" xfId="0" applyNumberFormat="1" applyFont="1" applyFill="1" applyBorder="1" applyAlignment="1">
      <alignment wrapText="1"/>
    </xf>
    <xf numFmtId="0" fontId="4" fillId="75" borderId="32" xfId="0" applyFont="1" applyFill="1" applyBorder="1" applyAlignment="1">
      <alignment horizontal="center" vertical="center" wrapText="1"/>
    </xf>
    <xf numFmtId="0" fontId="4" fillId="75" borderId="34" xfId="0" applyFont="1" applyFill="1" applyBorder="1" applyAlignment="1">
      <alignment horizontal="center" vertical="center" wrapText="1"/>
    </xf>
    <xf numFmtId="0" fontId="4" fillId="75" borderId="35" xfId="0" applyFont="1" applyFill="1" applyBorder="1" applyAlignment="1">
      <alignment horizontal="center" vertical="center" wrapText="1"/>
    </xf>
    <xf numFmtId="0" fontId="5" fillId="75" borderId="31" xfId="0" applyFont="1" applyFill="1" applyBorder="1" applyAlignment="1">
      <alignment horizontal="left"/>
    </xf>
    <xf numFmtId="4" fontId="5" fillId="6" borderId="31" xfId="0" applyNumberFormat="1" applyFont="1" applyFill="1" applyBorder="1" applyAlignment="1" applyProtection="1">
      <alignment wrapText="1"/>
      <protection locked="0"/>
    </xf>
    <xf numFmtId="0" fontId="5" fillId="75" borderId="3" xfId="0" applyFont="1" applyFill="1" applyBorder="1" applyAlignment="1">
      <alignment horizontal="left"/>
    </xf>
    <xf numFmtId="4" fontId="5" fillId="0" borderId="3" xfId="0" applyNumberFormat="1" applyFont="1" applyBorder="1" applyAlignment="1" applyProtection="1">
      <alignment wrapText="1"/>
      <protection locked="0"/>
    </xf>
    <xf numFmtId="0" fontId="5" fillId="75" borderId="3" xfId="0" quotePrefix="1" applyFont="1" applyFill="1" applyBorder="1" applyAlignment="1">
      <alignment horizontal="left"/>
    </xf>
    <xf numFmtId="0" fontId="10" fillId="73" borderId="29" xfId="0" applyFont="1" applyFill="1" applyBorder="1" applyAlignment="1">
      <alignment horizontal="right" wrapText="1"/>
    </xf>
    <xf numFmtId="0" fontId="10" fillId="73" borderId="30" xfId="0" applyFont="1" applyFill="1" applyBorder="1" applyAlignment="1">
      <alignment horizontal="right" wrapText="1"/>
    </xf>
    <xf numFmtId="0" fontId="4" fillId="75" borderId="15" xfId="0" applyFont="1" applyFill="1" applyBorder="1" applyAlignment="1">
      <alignment horizontal="center" vertical="center" wrapText="1"/>
    </xf>
    <xf numFmtId="0" fontId="3" fillId="75" borderId="17" xfId="0" applyFont="1" applyFill="1" applyBorder="1" applyAlignment="1">
      <alignment horizontal="center"/>
    </xf>
    <xf numFmtId="0" fontId="5" fillId="75" borderId="12" xfId="0" applyFont="1" applyFill="1" applyBorder="1" applyAlignment="1">
      <alignment horizontal="center"/>
    </xf>
    <xf numFmtId="4" fontId="5" fillId="4" borderId="3" xfId="0" applyNumberFormat="1" applyFont="1" applyFill="1" applyBorder="1" applyAlignment="1" applyProtection="1">
      <alignment wrapText="1"/>
      <protection locked="0"/>
    </xf>
    <xf numFmtId="0" fontId="5" fillId="75" borderId="31" xfId="0" quotePrefix="1" applyFont="1" applyFill="1" applyBorder="1" applyAlignment="1">
      <alignment horizontal="left"/>
    </xf>
    <xf numFmtId="4" fontId="5" fillId="0" borderId="31" xfId="0" applyNumberFormat="1" applyFont="1" applyBorder="1" applyAlignment="1" applyProtection="1">
      <alignment wrapText="1"/>
      <protection locked="0"/>
    </xf>
    <xf numFmtId="0" fontId="27" fillId="73" borderId="3" xfId="0" applyFont="1" applyFill="1" applyBorder="1" applyAlignment="1">
      <alignment horizontal="center" wrapText="1"/>
    </xf>
    <xf numFmtId="0" fontId="10" fillId="6" borderId="1" xfId="0" applyFont="1" applyFill="1" applyBorder="1" applyAlignment="1">
      <alignment horizontal="left" wrapText="1"/>
    </xf>
    <xf numFmtId="0" fontId="10" fillId="6" borderId="2" xfId="0" applyFont="1" applyFill="1" applyBorder="1" applyAlignment="1">
      <alignment horizontal="left" wrapText="1"/>
    </xf>
    <xf numFmtId="0" fontId="10" fillId="6" borderId="6" xfId="0" applyFont="1" applyFill="1" applyBorder="1" applyAlignment="1">
      <alignment horizontal="left" wrapText="1"/>
    </xf>
    <xf numFmtId="4" fontId="10" fillId="6" borderId="14" xfId="0" applyNumberFormat="1" applyFont="1" applyFill="1" applyBorder="1" applyAlignment="1">
      <alignment horizontal="right" wrapText="1"/>
    </xf>
    <xf numFmtId="0" fontId="10" fillId="6" borderId="14" xfId="0" applyFont="1" applyFill="1" applyBorder="1" applyAlignment="1">
      <alignment horizontal="right" wrapText="1"/>
    </xf>
    <xf numFmtId="0" fontId="10" fillId="75" borderId="10" xfId="0" applyFont="1" applyFill="1" applyBorder="1" applyAlignment="1">
      <alignment horizontal="left" wrapText="1"/>
    </xf>
    <xf numFmtId="0" fontId="10" fillId="75" borderId="11" xfId="0" applyFont="1" applyFill="1" applyBorder="1" applyAlignment="1">
      <alignment horizontal="left" wrapText="1"/>
    </xf>
    <xf numFmtId="4" fontId="10" fillId="75" borderId="14" xfId="0" applyNumberFormat="1" applyFont="1" applyFill="1" applyBorder="1" applyAlignment="1">
      <alignment horizontal="right" wrapText="1"/>
    </xf>
    <xf numFmtId="0" fontId="10" fillId="75" borderId="14" xfId="0" applyFont="1" applyFill="1" applyBorder="1" applyAlignment="1">
      <alignment horizontal="right" wrapText="1"/>
    </xf>
    <xf numFmtId="4" fontId="10" fillId="75" borderId="3" xfId="0" applyNumberFormat="1" applyFont="1" applyFill="1" applyBorder="1" applyAlignment="1">
      <alignment horizontal="right" wrapText="1"/>
    </xf>
    <xf numFmtId="0" fontId="10" fillId="75" borderId="3" xfId="0" applyFont="1" applyFill="1" applyBorder="1" applyAlignment="1">
      <alignment horizontal="right" wrapText="1"/>
    </xf>
    <xf numFmtId="0" fontId="12" fillId="75" borderId="14" xfId="0" applyFont="1" applyFill="1" applyBorder="1" applyAlignment="1">
      <alignment horizontal="center"/>
    </xf>
    <xf numFmtId="0" fontId="12" fillId="75" borderId="14" xfId="0" applyFont="1" applyFill="1" applyBorder="1" applyAlignment="1">
      <alignment horizontal="center" wrapText="1"/>
    </xf>
    <xf numFmtId="0" fontId="12" fillId="0" borderId="3" xfId="0" applyFont="1" applyBorder="1" applyAlignment="1" applyProtection="1">
      <alignment horizontal="center" vertical="top" wrapText="1"/>
      <protection locked="0"/>
    </xf>
    <xf numFmtId="165" fontId="12" fillId="0" borderId="3" xfId="0" applyNumberFormat="1" applyFont="1" applyBorder="1" applyAlignment="1" applyProtection="1">
      <alignment horizontal="right" wrapText="1"/>
      <protection locked="0"/>
    </xf>
    <xf numFmtId="0" fontId="26" fillId="7" borderId="1" xfId="0" applyFont="1" applyFill="1" applyBorder="1" applyAlignment="1">
      <alignment horizontal="center"/>
    </xf>
    <xf numFmtId="0" fontId="26" fillId="7" borderId="2" xfId="0" applyFont="1" applyFill="1" applyBorder="1" applyAlignment="1">
      <alignment horizontal="center"/>
    </xf>
    <xf numFmtId="0" fontId="26" fillId="7" borderId="6" xfId="0" applyFont="1" applyFill="1" applyBorder="1" applyAlignment="1">
      <alignment horizontal="center"/>
    </xf>
    <xf numFmtId="0" fontId="4" fillId="8" borderId="1" xfId="0" applyFont="1" applyFill="1" applyBorder="1" applyAlignment="1">
      <alignment horizontal="left"/>
    </xf>
    <xf numFmtId="0" fontId="4" fillId="8" borderId="2" xfId="0" applyFont="1" applyFill="1" applyBorder="1" applyAlignment="1">
      <alignment horizontal="left"/>
    </xf>
    <xf numFmtId="0" fontId="4" fillId="8" borderId="6" xfId="0" applyFont="1" applyFill="1" applyBorder="1" applyAlignment="1">
      <alignment horizontal="left"/>
    </xf>
    <xf numFmtId="4" fontId="10" fillId="8" borderId="3" xfId="0" applyNumberFormat="1" applyFont="1" applyFill="1" applyBorder="1" applyAlignment="1">
      <alignment horizontal="right" wrapText="1"/>
    </xf>
    <xf numFmtId="0" fontId="10" fillId="8" borderId="3" xfId="0" applyFont="1" applyFill="1" applyBorder="1" applyAlignment="1">
      <alignment horizontal="right" wrapText="1"/>
    </xf>
    <xf numFmtId="0" fontId="6" fillId="75" borderId="0" xfId="0" applyFont="1" applyFill="1" applyAlignment="1">
      <alignment horizontal="left" wrapText="1"/>
    </xf>
    <xf numFmtId="0" fontId="3" fillId="75" borderId="11" xfId="0" applyFont="1" applyFill="1" applyBorder="1" applyAlignment="1">
      <alignment horizontal="center"/>
    </xf>
    <xf numFmtId="0" fontId="12" fillId="0" borderId="8" xfId="0" applyFont="1" applyBorder="1" applyAlignment="1" applyProtection="1">
      <alignment horizontal="left" vertical="top" wrapText="1"/>
      <protection locked="0"/>
    </xf>
    <xf numFmtId="0" fontId="12" fillId="0" borderId="9" xfId="0" applyFont="1" applyBorder="1" applyAlignment="1" applyProtection="1">
      <alignment horizontal="left" vertical="top" wrapText="1"/>
      <protection locked="0"/>
    </xf>
    <xf numFmtId="0" fontId="12" fillId="0" borderId="7" xfId="0" applyFont="1" applyBorder="1" applyAlignment="1" applyProtection="1">
      <alignment horizontal="left" vertical="top" wrapText="1"/>
      <protection locked="0"/>
    </xf>
    <xf numFmtId="0" fontId="12" fillId="0" borderId="4" xfId="0" applyFont="1" applyBorder="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12" fillId="0" borderId="5" xfId="0" applyFont="1" applyBorder="1" applyAlignment="1" applyProtection="1">
      <alignment horizontal="left" vertical="top" wrapText="1"/>
      <protection locked="0"/>
    </xf>
    <xf numFmtId="0" fontId="5" fillId="75" borderId="17" xfId="0" applyFont="1" applyFill="1" applyBorder="1" applyAlignment="1">
      <alignment horizontal="left" wrapText="1"/>
    </xf>
    <xf numFmtId="0" fontId="5" fillId="75" borderId="4" xfId="0" applyFont="1" applyFill="1" applyBorder="1" applyAlignment="1">
      <alignment horizontal="center"/>
    </xf>
    <xf numFmtId="0" fontId="5" fillId="75" borderId="1" xfId="0" applyFont="1" applyFill="1" applyBorder="1" applyAlignment="1">
      <alignment horizontal="left" wrapText="1"/>
    </xf>
    <xf numFmtId="0" fontId="5" fillId="75" borderId="2" xfId="0" applyFont="1" applyFill="1" applyBorder="1" applyAlignment="1">
      <alignment horizontal="left" wrapText="1"/>
    </xf>
    <xf numFmtId="0" fontId="5" fillId="75" borderId="6" xfId="0" applyFont="1" applyFill="1" applyBorder="1" applyAlignment="1">
      <alignment horizontal="left" wrapText="1"/>
    </xf>
    <xf numFmtId="0" fontId="12" fillId="0" borderId="10" xfId="0" applyFont="1" applyBorder="1" applyAlignment="1" applyProtection="1">
      <alignment horizontal="left" vertical="top" wrapText="1"/>
      <protection locked="0"/>
    </xf>
    <xf numFmtId="0" fontId="12" fillId="0" borderId="11" xfId="0" applyFont="1" applyBorder="1" applyAlignment="1" applyProtection="1">
      <alignment horizontal="left" vertical="top" wrapText="1"/>
      <protection locked="0"/>
    </xf>
    <xf numFmtId="0" fontId="12" fillId="0" borderId="12" xfId="0" applyFont="1" applyBorder="1" applyAlignment="1" applyProtection="1">
      <alignment horizontal="left" vertical="top" wrapText="1"/>
      <protection locked="0"/>
    </xf>
    <xf numFmtId="4" fontId="12" fillId="0" borderId="3" xfId="0" applyNumberFormat="1" applyFont="1" applyBorder="1" applyAlignment="1" applyProtection="1">
      <alignment horizontal="right" wrapText="1"/>
      <protection locked="0"/>
    </xf>
    <xf numFmtId="0" fontId="12" fillId="75" borderId="3" xfId="0" applyFont="1" applyFill="1" applyBorder="1" applyAlignment="1">
      <alignment horizontal="center"/>
    </xf>
    <xf numFmtId="0" fontId="12" fillId="75" borderId="3" xfId="0" applyFont="1" applyFill="1" applyBorder="1" applyAlignment="1">
      <alignment horizontal="center" wrapText="1"/>
    </xf>
    <xf numFmtId="0" fontId="12" fillId="75" borderId="9" xfId="0" applyFont="1" applyFill="1" applyBorder="1" applyAlignment="1">
      <alignment horizontal="right" wrapText="1"/>
    </xf>
    <xf numFmtId="0" fontId="12" fillId="75" borderId="7" xfId="0" applyFont="1" applyFill="1" applyBorder="1" applyAlignment="1">
      <alignment horizontal="right" wrapText="1"/>
    </xf>
    <xf numFmtId="165" fontId="12" fillId="75" borderId="3" xfId="0" applyNumberFormat="1" applyFont="1" applyFill="1" applyBorder="1" applyAlignment="1">
      <alignment horizontal="right" wrapText="1"/>
    </xf>
    <xf numFmtId="4" fontId="12" fillId="75" borderId="3" xfId="0" applyNumberFormat="1" applyFont="1" applyFill="1" applyBorder="1" applyAlignment="1">
      <alignment horizontal="right" wrapText="1"/>
    </xf>
    <xf numFmtId="0" fontId="5" fillId="75" borderId="3" xfId="0" applyFont="1" applyFill="1" applyBorder="1" applyAlignment="1">
      <alignment horizontal="left" wrapText="1"/>
    </xf>
    <xf numFmtId="0" fontId="12" fillId="8" borderId="10" xfId="9" applyFont="1" applyFill="1" applyBorder="1" applyAlignment="1" applyProtection="1">
      <alignment horizontal="left" vertical="top" wrapText="1"/>
      <protection locked="0"/>
    </xf>
    <xf numFmtId="0" fontId="12" fillId="8" borderId="11" xfId="9" applyFont="1" applyFill="1" applyBorder="1" applyAlignment="1" applyProtection="1">
      <alignment horizontal="left" vertical="top" wrapText="1"/>
      <protection locked="0"/>
    </xf>
    <xf numFmtId="0" fontId="12" fillId="8" borderId="12" xfId="9" applyFont="1" applyFill="1" applyBorder="1" applyAlignment="1" applyProtection="1">
      <alignment horizontal="left" vertical="top" wrapText="1"/>
      <protection locked="0"/>
    </xf>
    <xf numFmtId="3" fontId="12" fillId="0" borderId="3" xfId="0" applyNumberFormat="1" applyFont="1" applyBorder="1" applyAlignment="1" applyProtection="1">
      <alignment horizontal="right" wrapText="1"/>
      <protection locked="0"/>
    </xf>
    <xf numFmtId="0" fontId="12" fillId="75" borderId="1" xfId="0" applyFont="1" applyFill="1" applyBorder="1" applyAlignment="1">
      <alignment horizontal="center" wrapText="1"/>
    </xf>
    <xf numFmtId="0" fontId="12" fillId="75" borderId="2" xfId="0" applyFont="1" applyFill="1" applyBorder="1" applyAlignment="1">
      <alignment horizontal="center" wrapText="1"/>
    </xf>
    <xf numFmtId="0" fontId="12" fillId="75" borderId="6" xfId="0" applyFont="1" applyFill="1" applyBorder="1" applyAlignment="1">
      <alignment horizontal="center" wrapText="1"/>
    </xf>
    <xf numFmtId="0" fontId="12" fillId="0" borderId="1" xfId="0" applyFont="1" applyBorder="1" applyAlignment="1" applyProtection="1">
      <alignment horizontal="left" vertical="top" wrapText="1"/>
      <protection locked="0"/>
    </xf>
    <xf numFmtId="0" fontId="12" fillId="0" borderId="2" xfId="0" applyFont="1" applyBorder="1" applyAlignment="1" applyProtection="1">
      <alignment horizontal="left" vertical="top" wrapText="1"/>
      <protection locked="0"/>
    </xf>
    <xf numFmtId="0" fontId="12" fillId="0" borderId="6" xfId="0" applyFont="1" applyBorder="1" applyAlignment="1" applyProtection="1">
      <alignment horizontal="left" vertical="top" wrapText="1"/>
      <protection locked="0"/>
    </xf>
    <xf numFmtId="0" fontId="12" fillId="0" borderId="1" xfId="0" applyFont="1" applyBorder="1" applyAlignment="1" applyProtection="1">
      <alignment horizontal="center" vertical="top" wrapText="1"/>
      <protection locked="0"/>
    </xf>
    <xf numFmtId="0" fontId="12" fillId="0" borderId="2" xfId="0" applyFont="1" applyBorder="1" applyAlignment="1" applyProtection="1">
      <alignment horizontal="center" vertical="top" wrapText="1"/>
      <protection locked="0"/>
    </xf>
    <xf numFmtId="0" fontId="12" fillId="0" borderId="6" xfId="0" applyFont="1" applyBorder="1" applyAlignment="1" applyProtection="1">
      <alignment horizontal="center" vertical="top" wrapText="1"/>
      <protection locked="0"/>
    </xf>
    <xf numFmtId="0" fontId="9" fillId="0" borderId="0" xfId="0" applyFont="1" applyAlignment="1">
      <alignment horizontal="left" vertical="top" wrapText="1"/>
    </xf>
    <xf numFmtId="0" fontId="9" fillId="0" borderId="0" xfId="0" applyFont="1" applyAlignment="1">
      <alignment horizontal="center"/>
    </xf>
    <xf numFmtId="0" fontId="5" fillId="0" borderId="0" xfId="0" applyFont="1" applyAlignment="1">
      <alignment horizontal="center"/>
    </xf>
    <xf numFmtId="0" fontId="9" fillId="0" borderId="0" xfId="0" applyFont="1" applyAlignment="1">
      <alignment horizontal="left" wrapText="1"/>
    </xf>
    <xf numFmtId="0" fontId="27" fillId="7" borderId="3" xfId="0" applyFont="1" applyFill="1" applyBorder="1" applyAlignment="1">
      <alignment horizontal="center" wrapText="1"/>
    </xf>
    <xf numFmtId="0" fontId="4" fillId="75" borderId="3" xfId="0" applyFont="1" applyFill="1" applyBorder="1" applyAlignment="1">
      <alignment horizontal="center" vertical="center" wrapText="1"/>
    </xf>
    <xf numFmtId="0" fontId="5" fillId="5" borderId="3" xfId="0" applyFont="1" applyFill="1" applyBorder="1" applyAlignment="1">
      <alignment horizontal="center" vertical="top" wrapText="1"/>
    </xf>
    <xf numFmtId="0" fontId="5" fillId="73" borderId="3" xfId="0" applyFont="1" applyFill="1" applyBorder="1" applyAlignment="1">
      <alignment horizontal="center" vertical="top" wrapText="1"/>
    </xf>
    <xf numFmtId="0" fontId="3" fillId="0" borderId="0" xfId="0" applyFont="1" applyAlignment="1">
      <alignment horizontal="center"/>
    </xf>
    <xf numFmtId="0" fontId="6" fillId="0" borderId="0" xfId="0" applyFont="1" applyAlignment="1">
      <alignment horizontal="center"/>
    </xf>
    <xf numFmtId="0" fontId="5" fillId="0" borderId="0" xfId="0" applyFont="1" applyAlignment="1">
      <alignment horizontal="right"/>
    </xf>
    <xf numFmtId="4" fontId="10" fillId="3" borderId="28" xfId="0" applyNumberFormat="1" applyFont="1" applyFill="1" applyBorder="1" applyAlignment="1">
      <alignment horizontal="right" wrapText="1"/>
    </xf>
    <xf numFmtId="4" fontId="10" fillId="3" borderId="29" xfId="0" applyNumberFormat="1" applyFont="1" applyFill="1" applyBorder="1" applyAlignment="1">
      <alignment horizontal="right" wrapText="1"/>
    </xf>
    <xf numFmtId="4" fontId="10" fillId="3" borderId="30" xfId="0" applyNumberFormat="1" applyFont="1" applyFill="1" applyBorder="1" applyAlignment="1">
      <alignment horizontal="right" wrapText="1"/>
    </xf>
    <xf numFmtId="4" fontId="5" fillId="8" borderId="1" xfId="0" applyNumberFormat="1" applyFont="1" applyFill="1" applyBorder="1" applyAlignment="1" applyProtection="1">
      <alignment horizontal="right" wrapText="1"/>
      <protection locked="0"/>
    </xf>
    <xf numFmtId="4" fontId="5" fillId="8" borderId="2" xfId="0" applyNumberFormat="1" applyFont="1" applyFill="1" applyBorder="1" applyAlignment="1" applyProtection="1">
      <alignment horizontal="right" wrapText="1"/>
      <protection locked="0"/>
    </xf>
    <xf numFmtId="4" fontId="5" fillId="8" borderId="6" xfId="0" applyNumberFormat="1" applyFont="1" applyFill="1" applyBorder="1" applyAlignment="1" applyProtection="1">
      <alignment horizontal="right" wrapText="1"/>
      <protection locked="0"/>
    </xf>
    <xf numFmtId="4" fontId="5" fillId="0" borderId="37" xfId="0" applyNumberFormat="1" applyFont="1" applyBorder="1" applyAlignment="1" applyProtection="1">
      <alignment horizontal="right" wrapText="1"/>
      <protection locked="0"/>
    </xf>
    <xf numFmtId="4" fontId="5" fillId="0" borderId="38" xfId="0" applyNumberFormat="1" applyFont="1" applyBorder="1" applyAlignment="1" applyProtection="1">
      <alignment horizontal="right" wrapText="1"/>
      <protection locked="0"/>
    </xf>
    <xf numFmtId="4" fontId="5" fillId="0" borderId="39" xfId="0" applyNumberFormat="1" applyFont="1" applyBorder="1" applyAlignment="1" applyProtection="1">
      <alignment horizontal="right" wrapText="1"/>
      <protection locked="0"/>
    </xf>
    <xf numFmtId="4" fontId="5" fillId="0" borderId="1" xfId="0" applyNumberFormat="1" applyFont="1" applyBorder="1" applyAlignment="1" applyProtection="1">
      <alignment horizontal="right" wrapText="1"/>
      <protection locked="0"/>
    </xf>
    <xf numFmtId="4" fontId="5" fillId="0" borderId="2" xfId="0" applyNumberFormat="1" applyFont="1" applyBorder="1" applyAlignment="1" applyProtection="1">
      <alignment horizontal="right" wrapText="1"/>
      <protection locked="0"/>
    </xf>
    <xf numFmtId="4" fontId="5" fillId="0" borderId="6" xfId="0" applyNumberFormat="1" applyFont="1" applyBorder="1" applyAlignment="1" applyProtection="1">
      <alignment horizontal="right" wrapText="1"/>
      <protection locked="0"/>
    </xf>
    <xf numFmtId="4" fontId="5" fillId="6" borderId="37" xfId="0" applyNumberFormat="1" applyFont="1" applyFill="1" applyBorder="1" applyAlignment="1" applyProtection="1">
      <alignment horizontal="right" wrapText="1"/>
      <protection locked="0"/>
    </xf>
    <xf numFmtId="4" fontId="5" fillId="6" borderId="38" xfId="0" applyNumberFormat="1" applyFont="1" applyFill="1" applyBorder="1" applyAlignment="1" applyProtection="1">
      <alignment horizontal="right" wrapText="1"/>
      <protection locked="0"/>
    </xf>
    <xf numFmtId="4" fontId="5" fillId="6" borderId="39" xfId="0" applyNumberFormat="1" applyFont="1" applyFill="1" applyBorder="1" applyAlignment="1" applyProtection="1">
      <alignment horizontal="right" wrapText="1"/>
      <protection locked="0"/>
    </xf>
    <xf numFmtId="4" fontId="10" fillId="75" borderId="37" xfId="0" applyNumberFormat="1" applyFont="1" applyFill="1" applyBorder="1" applyAlignment="1">
      <alignment horizontal="right" wrapText="1"/>
    </xf>
    <xf numFmtId="4" fontId="10" fillId="75" borderId="38" xfId="0" applyNumberFormat="1" applyFont="1" applyFill="1" applyBorder="1" applyAlignment="1">
      <alignment horizontal="right" wrapText="1"/>
    </xf>
    <xf numFmtId="4" fontId="5" fillId="4" borderId="1" xfId="0" applyNumberFormat="1" applyFont="1" applyFill="1" applyBorder="1" applyAlignment="1" applyProtection="1">
      <alignment horizontal="right" wrapText="1"/>
      <protection locked="0"/>
    </xf>
    <xf numFmtId="4" fontId="5" fillId="4" borderId="2" xfId="0" applyNumberFormat="1" applyFont="1" applyFill="1" applyBorder="1" applyAlignment="1" applyProtection="1">
      <alignment horizontal="right" wrapText="1"/>
      <protection locked="0"/>
    </xf>
    <xf numFmtId="4" fontId="5" fillId="4" borderId="6" xfId="0" applyNumberFormat="1" applyFont="1" applyFill="1" applyBorder="1" applyAlignment="1" applyProtection="1">
      <alignment horizontal="right" wrapText="1"/>
      <protection locked="0"/>
    </xf>
    <xf numFmtId="43" fontId="64" fillId="75" borderId="15" xfId="0" applyNumberFormat="1" applyFont="1" applyFill="1" applyBorder="1" applyAlignment="1">
      <alignment horizontal="right" wrapText="1"/>
    </xf>
    <xf numFmtId="0" fontId="10" fillId="75" borderId="15" xfId="0" applyFont="1" applyFill="1" applyBorder="1" applyAlignment="1">
      <alignment horizontal="right" wrapText="1"/>
    </xf>
    <xf numFmtId="0" fontId="10" fillId="5" borderId="8" xfId="0" applyFont="1" applyFill="1" applyBorder="1" applyAlignment="1">
      <alignment horizontal="center" wrapText="1"/>
    </xf>
    <xf numFmtId="0" fontId="10" fillId="5" borderId="9" xfId="0" applyFont="1" applyFill="1" applyBorder="1" applyAlignment="1">
      <alignment horizontal="center" wrapText="1"/>
    </xf>
    <xf numFmtId="0" fontId="10" fillId="5" borderId="4" xfId="0" applyFont="1" applyFill="1" applyBorder="1" applyAlignment="1">
      <alignment horizontal="center" wrapText="1"/>
    </xf>
    <xf numFmtId="0" fontId="10" fillId="5" borderId="0" xfId="0" applyFont="1" applyFill="1" applyAlignment="1">
      <alignment horizontal="center" wrapText="1"/>
    </xf>
    <xf numFmtId="0" fontId="10" fillId="5" borderId="8" xfId="0" applyFont="1" applyFill="1" applyBorder="1" applyAlignment="1">
      <alignment horizontal="center" vertical="top" wrapText="1"/>
    </xf>
    <xf numFmtId="0" fontId="10" fillId="5" borderId="9" xfId="0" applyFont="1" applyFill="1" applyBorder="1" applyAlignment="1">
      <alignment horizontal="center" vertical="top" wrapText="1"/>
    </xf>
    <xf numFmtId="0" fontId="10" fillId="5" borderId="7" xfId="0" applyFont="1" applyFill="1" applyBorder="1" applyAlignment="1">
      <alignment horizontal="center" vertical="top" wrapText="1"/>
    </xf>
    <xf numFmtId="0" fontId="10" fillId="5" borderId="10" xfId="0" applyFont="1" applyFill="1" applyBorder="1" applyAlignment="1">
      <alignment horizontal="center" vertical="top" wrapText="1"/>
    </xf>
    <xf numFmtId="0" fontId="10" fillId="5" borderId="11" xfId="0" applyFont="1" applyFill="1" applyBorder="1" applyAlignment="1">
      <alignment horizontal="center" vertical="top" wrapText="1"/>
    </xf>
    <xf numFmtId="0" fontId="10" fillId="5" borderId="12" xfId="0" applyFont="1" applyFill="1" applyBorder="1" applyAlignment="1">
      <alignment horizontal="center" vertical="top" wrapText="1"/>
    </xf>
    <xf numFmtId="0" fontId="5" fillId="8" borderId="1" xfId="0" applyFont="1" applyFill="1" applyBorder="1" applyAlignment="1">
      <alignment horizontal="left"/>
    </xf>
    <xf numFmtId="0" fontId="5" fillId="8" borderId="2" xfId="0" applyFont="1" applyFill="1" applyBorder="1" applyAlignment="1">
      <alignment horizontal="left"/>
    </xf>
    <xf numFmtId="0" fontId="5" fillId="8" borderId="6" xfId="0" applyFont="1" applyFill="1" applyBorder="1" applyAlignment="1">
      <alignment horizontal="left"/>
    </xf>
    <xf numFmtId="0" fontId="5" fillId="75" borderId="0" xfId="3" applyFont="1" applyFill="1" applyAlignment="1">
      <alignment horizontal="center"/>
    </xf>
    <xf numFmtId="0" fontId="5" fillId="75" borderId="17" xfId="3" applyFont="1" applyFill="1" applyBorder="1" applyAlignment="1">
      <alignment horizontal="center"/>
    </xf>
    <xf numFmtId="0" fontId="6" fillId="75" borderId="0" xfId="0" applyFont="1" applyFill="1" applyAlignment="1" applyProtection="1">
      <alignment horizontal="center"/>
      <protection locked="0"/>
    </xf>
    <xf numFmtId="0" fontId="10" fillId="75" borderId="32" xfId="3" applyFont="1" applyFill="1" applyBorder="1" applyAlignment="1">
      <alignment horizontal="center" vertical="center" wrapText="1"/>
    </xf>
    <xf numFmtId="0" fontId="10" fillId="75" borderId="34" xfId="3" applyFont="1" applyFill="1" applyBorder="1" applyAlignment="1">
      <alignment horizontal="center" vertical="center" wrapText="1"/>
    </xf>
    <xf numFmtId="0" fontId="10" fillId="75" borderId="35" xfId="3" applyFont="1" applyFill="1" applyBorder="1" applyAlignment="1">
      <alignment horizontal="center" vertical="center" wrapText="1"/>
    </xf>
    <xf numFmtId="0" fontId="33" fillId="75" borderId="37" xfId="3" applyFont="1" applyFill="1" applyBorder="1" applyAlignment="1">
      <alignment horizontal="left"/>
    </xf>
    <xf numFmtId="0" fontId="33" fillId="75" borderId="38" xfId="3" applyFont="1" applyFill="1" applyBorder="1" applyAlignment="1">
      <alignment horizontal="left"/>
    </xf>
    <xf numFmtId="0" fontId="10" fillId="3" borderId="28" xfId="3" applyFont="1" applyFill="1" applyBorder="1" applyAlignment="1">
      <alignment horizontal="right"/>
    </xf>
    <xf numFmtId="0" fontId="10" fillId="3" borderId="29" xfId="3" applyFont="1" applyFill="1" applyBorder="1" applyAlignment="1">
      <alignment horizontal="right"/>
    </xf>
    <xf numFmtId="0" fontId="10" fillId="6" borderId="3" xfId="3" applyFont="1" applyFill="1" applyBorder="1"/>
    <xf numFmtId="0" fontId="10" fillId="6" borderId="1" xfId="3" applyFont="1" applyFill="1" applyBorder="1"/>
    <xf numFmtId="0" fontId="33" fillId="75" borderId="1" xfId="3" applyFont="1" applyFill="1" applyBorder="1" applyAlignment="1">
      <alignment horizontal="left"/>
    </xf>
    <xf numFmtId="0" fontId="33" fillId="75" borderId="2" xfId="3" applyFont="1" applyFill="1" applyBorder="1" applyAlignment="1">
      <alignment horizontal="left"/>
    </xf>
    <xf numFmtId="4" fontId="12" fillId="0" borderId="46" xfId="3" applyNumberFormat="1" applyFont="1" applyBorder="1" applyAlignment="1" applyProtection="1">
      <alignment horizontal="right"/>
      <protection locked="0"/>
    </xf>
    <xf numFmtId="4" fontId="12" fillId="0" borderId="38" xfId="3" applyNumberFormat="1" applyFont="1" applyBorder="1" applyAlignment="1" applyProtection="1">
      <alignment horizontal="right"/>
      <protection locked="0"/>
    </xf>
    <xf numFmtId="4" fontId="12" fillId="0" borderId="47" xfId="3" applyNumberFormat="1" applyFont="1" applyBorder="1" applyAlignment="1" applyProtection="1">
      <alignment horizontal="right"/>
      <protection locked="0"/>
    </xf>
    <xf numFmtId="4" fontId="10" fillId="3" borderId="40" xfId="3" applyNumberFormat="1" applyFont="1" applyFill="1" applyBorder="1" applyAlignment="1">
      <alignment horizontal="right"/>
    </xf>
    <xf numFmtId="4" fontId="10" fillId="3" borderId="29" xfId="3" applyNumberFormat="1" applyFont="1" applyFill="1" applyBorder="1" applyAlignment="1">
      <alignment horizontal="right"/>
    </xf>
    <xf numFmtId="4" fontId="10" fillId="3" borderId="41" xfId="3" applyNumberFormat="1" applyFont="1" applyFill="1" applyBorder="1" applyAlignment="1">
      <alignment horizontal="right"/>
    </xf>
    <xf numFmtId="4" fontId="12" fillId="9" borderId="48" xfId="3" applyNumberFormat="1" applyFont="1" applyFill="1" applyBorder="1" applyAlignment="1" applyProtection="1">
      <alignment horizontal="right"/>
      <protection locked="0"/>
    </xf>
    <xf numFmtId="4" fontId="12" fillId="9" borderId="2" xfId="3" applyNumberFormat="1" applyFont="1" applyFill="1" applyBorder="1" applyAlignment="1" applyProtection="1">
      <alignment horizontal="right"/>
      <protection locked="0"/>
    </xf>
    <xf numFmtId="4" fontId="12" fillId="9" borderId="49" xfId="3" applyNumberFormat="1" applyFont="1" applyFill="1" applyBorder="1" applyAlignment="1" applyProtection="1">
      <alignment horizontal="right"/>
      <protection locked="0"/>
    </xf>
    <xf numFmtId="4" fontId="12" fillId="0" borderId="48" xfId="3" applyNumberFormat="1" applyFont="1" applyBorder="1" applyAlignment="1" applyProtection="1">
      <alignment horizontal="right"/>
      <protection locked="0"/>
    </xf>
    <xf numFmtId="4" fontId="12" fillId="0" borderId="2" xfId="3" applyNumberFormat="1" applyFont="1" applyBorder="1" applyAlignment="1" applyProtection="1">
      <alignment horizontal="right"/>
      <protection locked="0"/>
    </xf>
    <xf numFmtId="4" fontId="12" fillId="0" borderId="49" xfId="3" applyNumberFormat="1" applyFont="1" applyBorder="1" applyAlignment="1" applyProtection="1">
      <alignment horizontal="right"/>
      <protection locked="0"/>
    </xf>
    <xf numFmtId="4" fontId="12" fillId="6" borderId="46" xfId="3" applyNumberFormat="1" applyFont="1" applyFill="1" applyBorder="1" applyAlignment="1" applyProtection="1">
      <alignment horizontal="right"/>
      <protection locked="0"/>
    </xf>
    <xf numFmtId="4" fontId="12" fillId="6" borderId="38" xfId="3" applyNumberFormat="1" applyFont="1" applyFill="1" applyBorder="1" applyAlignment="1" applyProtection="1">
      <alignment horizontal="right"/>
      <protection locked="0"/>
    </xf>
    <xf numFmtId="4" fontId="12" fillId="6" borderId="47" xfId="3" applyNumberFormat="1" applyFont="1" applyFill="1" applyBorder="1" applyAlignment="1" applyProtection="1">
      <alignment horizontal="right"/>
      <protection locked="0"/>
    </xf>
    <xf numFmtId="0" fontId="26" fillId="7" borderId="3" xfId="3" applyFont="1" applyFill="1" applyBorder="1" applyAlignment="1">
      <alignment horizontal="center"/>
    </xf>
    <xf numFmtId="4" fontId="10" fillId="75" borderId="14" xfId="3" applyNumberFormat="1" applyFont="1" applyFill="1" applyBorder="1" applyAlignment="1">
      <alignment horizontal="right" wrapText="1"/>
    </xf>
    <xf numFmtId="0" fontId="10" fillId="75" borderId="15" xfId="3" applyFont="1" applyFill="1" applyBorder="1" applyAlignment="1">
      <alignment horizontal="center" vertical="center"/>
    </xf>
    <xf numFmtId="0" fontId="45" fillId="75" borderId="15" xfId="3" applyFont="1" applyFill="1" applyBorder="1" applyAlignment="1">
      <alignment horizontal="center" vertical="center"/>
    </xf>
    <xf numFmtId="0" fontId="4" fillId="75" borderId="0" xfId="3" applyFont="1" applyFill="1" applyAlignment="1">
      <alignment horizontal="right"/>
    </xf>
    <xf numFmtId="0" fontId="12" fillId="0" borderId="3" xfId="3" applyFont="1" applyBorder="1" applyAlignment="1" applyProtection="1">
      <alignment horizontal="left" vertical="top" wrapText="1"/>
      <protection locked="0"/>
    </xf>
    <xf numFmtId="0" fontId="12" fillId="0" borderId="3" xfId="3" applyFont="1" applyBorder="1" applyAlignment="1" applyProtection="1">
      <alignment horizontal="center" vertical="top" wrapText="1"/>
      <protection locked="0"/>
    </xf>
    <xf numFmtId="165" fontId="12" fillId="0" borderId="3" xfId="3" applyNumberFormat="1" applyFont="1" applyBorder="1" applyAlignment="1" applyProtection="1">
      <alignment horizontal="right" vertical="top" wrapText="1"/>
      <protection locked="0"/>
    </xf>
    <xf numFmtId="0" fontId="5" fillId="9" borderId="3" xfId="0" applyFont="1" applyFill="1" applyBorder="1" applyAlignment="1">
      <alignment horizontal="left"/>
    </xf>
    <xf numFmtId="0" fontId="12" fillId="9" borderId="3" xfId="9" applyFont="1" applyFill="1" applyBorder="1" applyAlignment="1" applyProtection="1">
      <alignment horizontal="left" vertical="top" wrapText="1"/>
      <protection locked="0"/>
    </xf>
    <xf numFmtId="0" fontId="5" fillId="75" borderId="3" xfId="3" applyFont="1" applyFill="1" applyBorder="1" applyAlignment="1">
      <alignment horizontal="center" vertical="top" wrapText="1"/>
    </xf>
    <xf numFmtId="4" fontId="12" fillId="0" borderId="3" xfId="3" applyNumberFormat="1" applyFont="1" applyBorder="1" applyAlignment="1" applyProtection="1">
      <alignment horizontal="right" vertical="top"/>
      <protection locked="0"/>
    </xf>
    <xf numFmtId="0" fontId="5" fillId="75" borderId="1" xfId="3" applyFont="1" applyFill="1" applyBorder="1" applyAlignment="1">
      <alignment horizontal="center" vertical="top"/>
    </xf>
    <xf numFmtId="0" fontId="5" fillId="75" borderId="2" xfId="3" applyFont="1" applyFill="1" applyBorder="1" applyAlignment="1">
      <alignment horizontal="center" vertical="top"/>
    </xf>
    <xf numFmtId="0" fontId="5" fillId="75" borderId="6" xfId="3" applyFont="1" applyFill="1" applyBorder="1" applyAlignment="1">
      <alignment horizontal="center" vertical="top"/>
    </xf>
    <xf numFmtId="0" fontId="5" fillId="75" borderId="1" xfId="3" applyFont="1" applyFill="1" applyBorder="1" applyAlignment="1">
      <alignment horizontal="center" vertical="top" wrapText="1"/>
    </xf>
    <xf numFmtId="0" fontId="5" fillId="75" borderId="6" xfId="3" applyFont="1" applyFill="1" applyBorder="1" applyAlignment="1">
      <alignment horizontal="center" vertical="top" wrapText="1"/>
    </xf>
    <xf numFmtId="0" fontId="12" fillId="0" borderId="1" xfId="3" applyFont="1" applyBorder="1" applyAlignment="1" applyProtection="1">
      <alignment horizontal="left" vertical="top" wrapText="1"/>
      <protection locked="0"/>
    </xf>
    <xf numFmtId="0" fontId="12" fillId="0" borderId="2" xfId="3" applyFont="1" applyBorder="1" applyAlignment="1" applyProtection="1">
      <alignment horizontal="left" vertical="top" wrapText="1"/>
      <protection locked="0"/>
    </xf>
    <xf numFmtId="0" fontId="12" fillId="0" borderId="6" xfId="3" applyFont="1" applyBorder="1" applyAlignment="1" applyProtection="1">
      <alignment horizontal="left" vertical="top" wrapText="1"/>
      <protection locked="0"/>
    </xf>
    <xf numFmtId="0" fontId="12" fillId="0" borderId="1" xfId="3" applyFont="1" applyBorder="1" applyAlignment="1" applyProtection="1">
      <alignment horizontal="center" vertical="top" wrapText="1"/>
      <protection locked="0"/>
    </xf>
    <xf numFmtId="0" fontId="12" fillId="0" borderId="2" xfId="3" applyFont="1" applyBorder="1" applyAlignment="1" applyProtection="1">
      <alignment horizontal="center" vertical="top" wrapText="1"/>
      <protection locked="0"/>
    </xf>
    <xf numFmtId="0" fontId="12" fillId="0" borderId="6" xfId="3" applyFont="1" applyBorder="1" applyAlignment="1" applyProtection="1">
      <alignment horizontal="center" vertical="top" wrapText="1"/>
      <protection locked="0"/>
    </xf>
    <xf numFmtId="165" fontId="12" fillId="0" borderId="1" xfId="3" applyNumberFormat="1" applyFont="1" applyBorder="1" applyAlignment="1" applyProtection="1">
      <alignment horizontal="right" vertical="top" wrapText="1"/>
      <protection locked="0"/>
    </xf>
    <xf numFmtId="165" fontId="12" fillId="0" borderId="6" xfId="3" applyNumberFormat="1" applyFont="1" applyBorder="1" applyAlignment="1" applyProtection="1">
      <alignment horizontal="right" vertical="top" wrapText="1"/>
      <protection locked="0"/>
    </xf>
    <xf numFmtId="0" fontId="10" fillId="75" borderId="14" xfId="3" applyFont="1" applyFill="1" applyBorder="1"/>
    <xf numFmtId="0" fontId="10" fillId="75" borderId="10" xfId="3" applyFont="1" applyFill="1" applyBorder="1"/>
    <xf numFmtId="0" fontId="12" fillId="0" borderId="10" xfId="3" applyFont="1" applyBorder="1" applyAlignment="1" applyProtection="1">
      <alignment horizontal="left" vertical="top" wrapText="1"/>
      <protection locked="0"/>
    </xf>
    <xf numFmtId="0" fontId="12" fillId="0" borderId="11" xfId="3" applyFont="1" applyBorder="1" applyAlignment="1" applyProtection="1">
      <alignment horizontal="left" vertical="top" wrapText="1"/>
      <protection locked="0"/>
    </xf>
    <xf numFmtId="0" fontId="12" fillId="0" borderId="12" xfId="3" applyFont="1" applyBorder="1" applyAlignment="1" applyProtection="1">
      <alignment horizontal="left" vertical="top" wrapText="1"/>
      <protection locked="0"/>
    </xf>
    <xf numFmtId="0" fontId="12" fillId="75" borderId="0" xfId="3" applyFont="1" applyFill="1" applyAlignment="1">
      <alignment horizontal="center" vertical="top"/>
    </xf>
    <xf numFmtId="0" fontId="3" fillId="75" borderId="19" xfId="3" applyFont="1" applyFill="1" applyBorder="1" applyAlignment="1">
      <alignment horizontal="center"/>
    </xf>
    <xf numFmtId="0" fontId="5" fillId="75" borderId="17" xfId="3" applyFont="1" applyFill="1" applyBorder="1" applyAlignment="1">
      <alignment horizontal="left" wrapText="1"/>
    </xf>
    <xf numFmtId="0" fontId="5" fillId="75" borderId="4" xfId="3" applyFont="1" applyFill="1" applyBorder="1" applyAlignment="1">
      <alignment horizontal="center"/>
    </xf>
    <xf numFmtId="0" fontId="3" fillId="75" borderId="11" xfId="3" applyFont="1" applyFill="1" applyBorder="1" applyAlignment="1">
      <alignment horizontal="center"/>
    </xf>
    <xf numFmtId="0" fontId="5" fillId="75" borderId="1" xfId="3" applyFont="1" applyFill="1" applyBorder="1" applyAlignment="1">
      <alignment horizontal="left" wrapText="1"/>
    </xf>
    <xf numFmtId="0" fontId="5" fillId="75" borderId="2" xfId="3" applyFont="1" applyFill="1" applyBorder="1" applyAlignment="1">
      <alignment horizontal="left" wrapText="1"/>
    </xf>
    <xf numFmtId="0" fontId="5" fillId="75" borderId="6" xfId="3" applyFont="1" applyFill="1" applyBorder="1" applyAlignment="1">
      <alignment horizontal="left" wrapText="1"/>
    </xf>
    <xf numFmtId="0" fontId="10" fillId="75" borderId="3" xfId="3" applyFont="1" applyFill="1" applyBorder="1" applyAlignment="1">
      <alignment horizontal="left" wrapText="1"/>
    </xf>
    <xf numFmtId="0" fontId="4" fillId="75" borderId="0" xfId="3" applyFont="1" applyFill="1" applyAlignment="1">
      <alignment horizontal="left"/>
    </xf>
    <xf numFmtId="0" fontId="4" fillId="75" borderId="5" xfId="3" applyFont="1" applyFill="1" applyBorder="1" applyAlignment="1">
      <alignment horizontal="left"/>
    </xf>
    <xf numFmtId="0" fontId="5" fillId="75" borderId="1" xfId="3" applyFont="1" applyFill="1" applyBorder="1" applyAlignment="1">
      <alignment horizontal="left"/>
    </xf>
    <xf numFmtId="0" fontId="5" fillId="75" borderId="2" xfId="3" applyFont="1" applyFill="1" applyBorder="1" applyAlignment="1">
      <alignment horizontal="left"/>
    </xf>
    <xf numFmtId="0" fontId="5" fillId="75" borderId="6" xfId="3" applyFont="1" applyFill="1" applyBorder="1" applyAlignment="1">
      <alignment horizontal="left"/>
    </xf>
    <xf numFmtId="0" fontId="12" fillId="0" borderId="8" xfId="3" applyFont="1" applyBorder="1" applyAlignment="1" applyProtection="1">
      <alignment horizontal="left" vertical="top" wrapText="1"/>
      <protection locked="0"/>
    </xf>
    <xf numFmtId="0" fontId="12" fillId="0" borderId="9" xfId="3" applyFont="1" applyBorder="1" applyAlignment="1" applyProtection="1">
      <alignment horizontal="left" vertical="top" wrapText="1"/>
      <protection locked="0"/>
    </xf>
    <xf numFmtId="0" fontId="12" fillId="0" borderId="7" xfId="3" applyFont="1" applyBorder="1" applyAlignment="1" applyProtection="1">
      <alignment horizontal="left" vertical="top" wrapText="1"/>
      <protection locked="0"/>
    </xf>
    <xf numFmtId="0" fontId="5" fillId="75" borderId="9" xfId="3" applyFont="1" applyFill="1" applyBorder="1" applyAlignment="1">
      <alignment horizontal="right"/>
    </xf>
    <xf numFmtId="0" fontId="5" fillId="75" borderId="7" xfId="3" applyFont="1" applyFill="1" applyBorder="1" applyAlignment="1">
      <alignment horizontal="right"/>
    </xf>
    <xf numFmtId="4" fontId="5" fillId="75" borderId="3" xfId="3" applyNumberFormat="1" applyFont="1" applyFill="1" applyBorder="1" applyAlignment="1">
      <alignment horizontal="right" vertical="top"/>
    </xf>
    <xf numFmtId="0" fontId="5" fillId="75" borderId="3" xfId="3" applyFont="1" applyFill="1" applyBorder="1" applyAlignment="1">
      <alignment horizontal="center" vertical="top"/>
    </xf>
    <xf numFmtId="4" fontId="12" fillId="75" borderId="3" xfId="3" applyNumberFormat="1" applyFont="1" applyFill="1" applyBorder="1" applyAlignment="1">
      <alignment horizontal="right" vertical="top"/>
    </xf>
    <xf numFmtId="0" fontId="5" fillId="75" borderId="3" xfId="3" applyFont="1" applyFill="1" applyBorder="1" applyAlignment="1">
      <alignment horizontal="left" vertical="top" wrapText="1"/>
    </xf>
    <xf numFmtId="3" fontId="12" fillId="0" borderId="3" xfId="3" applyNumberFormat="1" applyFont="1" applyBorder="1" applyAlignment="1" applyProtection="1">
      <alignment horizontal="right" vertical="top" wrapText="1"/>
      <protection locked="0"/>
    </xf>
    <xf numFmtId="0" fontId="10" fillId="9" borderId="3" xfId="3" applyFont="1" applyFill="1" applyBorder="1"/>
    <xf numFmtId="0" fontId="10" fillId="9" borderId="1" xfId="3" applyFont="1" applyFill="1" applyBorder="1"/>
    <xf numFmtId="4" fontId="12" fillId="75" borderId="1" xfId="3" applyNumberFormat="1" applyFont="1" applyFill="1" applyBorder="1" applyAlignment="1">
      <alignment horizontal="right" vertical="top"/>
    </xf>
    <xf numFmtId="4" fontId="12" fillId="75" borderId="6" xfId="3" applyNumberFormat="1" applyFont="1" applyFill="1" applyBorder="1" applyAlignment="1">
      <alignment horizontal="right" vertical="top"/>
    </xf>
    <xf numFmtId="165" fontId="5" fillId="75" borderId="1" xfId="3" applyNumberFormat="1" applyFont="1" applyFill="1" applyBorder="1" applyAlignment="1">
      <alignment horizontal="right" vertical="top"/>
    </xf>
    <xf numFmtId="165" fontId="5" fillId="75" borderId="6" xfId="3" applyNumberFormat="1" applyFont="1" applyFill="1" applyBorder="1" applyAlignment="1">
      <alignment horizontal="right" vertical="top"/>
    </xf>
    <xf numFmtId="4" fontId="10" fillId="6" borderId="3" xfId="3" applyNumberFormat="1" applyFont="1" applyFill="1" applyBorder="1" applyAlignment="1">
      <alignment horizontal="right"/>
    </xf>
    <xf numFmtId="4" fontId="10" fillId="75" borderId="14" xfId="3" applyNumberFormat="1" applyFont="1" applyFill="1" applyBorder="1" applyAlignment="1">
      <alignment horizontal="right"/>
    </xf>
    <xf numFmtId="4" fontId="10" fillId="3" borderId="43" xfId="3" applyNumberFormat="1" applyFont="1" applyFill="1" applyBorder="1" applyAlignment="1">
      <alignment horizontal="right"/>
    </xf>
    <xf numFmtId="4" fontId="10" fillId="3" borderId="27" xfId="3" applyNumberFormat="1" applyFont="1" applyFill="1" applyBorder="1" applyAlignment="1">
      <alignment horizontal="right"/>
    </xf>
    <xf numFmtId="4" fontId="10" fillId="3" borderId="36" xfId="3" applyNumberFormat="1" applyFont="1" applyFill="1" applyBorder="1" applyAlignment="1">
      <alignment horizontal="right"/>
    </xf>
    <xf numFmtId="4" fontId="12" fillId="0" borderId="42" xfId="3" applyNumberFormat="1" applyFont="1" applyBorder="1" applyAlignment="1" applyProtection="1">
      <alignment horizontal="right"/>
      <protection locked="0"/>
    </xf>
    <xf numFmtId="4" fontId="12" fillId="0" borderId="31" xfId="3" applyNumberFormat="1" applyFont="1" applyBorder="1" applyAlignment="1" applyProtection="1">
      <alignment horizontal="right"/>
      <protection locked="0"/>
    </xf>
    <xf numFmtId="4" fontId="12" fillId="0" borderId="33" xfId="3" applyNumberFormat="1" applyFont="1" applyBorder="1" applyAlignment="1" applyProtection="1">
      <alignment horizontal="right"/>
      <protection locked="0"/>
    </xf>
    <xf numFmtId="0" fontId="5" fillId="75" borderId="0" xfId="3" applyFont="1" applyFill="1" applyAlignment="1">
      <alignment horizontal="left" wrapText="1"/>
    </xf>
    <xf numFmtId="0" fontId="29" fillId="75" borderId="0" xfId="1" applyFont="1" applyFill="1" applyAlignment="1" applyProtection="1">
      <alignment horizontal="left" vertical="top" wrapText="1"/>
      <protection locked="0"/>
    </xf>
    <xf numFmtId="4" fontId="4" fillId="75" borderId="3" xfId="3" applyNumberFormat="1" applyFont="1" applyFill="1" applyBorder="1" applyAlignment="1">
      <alignment horizontal="right"/>
    </xf>
    <xf numFmtId="0" fontId="4" fillId="75" borderId="7" xfId="3" applyFont="1" applyFill="1" applyBorder="1" applyAlignment="1">
      <alignment horizontal="center" wrapText="1"/>
    </xf>
    <xf numFmtId="0" fontId="4" fillId="75" borderId="12" xfId="3" applyFont="1" applyFill="1" applyBorder="1" applyAlignment="1">
      <alignment horizontal="center" wrapText="1"/>
    </xf>
    <xf numFmtId="4" fontId="10" fillId="75" borderId="3" xfId="3" applyNumberFormat="1" applyFont="1" applyFill="1" applyBorder="1" applyAlignment="1">
      <alignment horizontal="right"/>
    </xf>
    <xf numFmtId="4" fontId="10" fillId="75" borderId="1" xfId="3" applyNumberFormat="1" applyFont="1" applyFill="1" applyBorder="1" applyAlignment="1">
      <alignment horizontal="right"/>
    </xf>
    <xf numFmtId="0" fontId="10" fillId="75" borderId="15" xfId="3" applyFont="1" applyFill="1" applyBorder="1" applyAlignment="1">
      <alignment horizontal="center" vertical="center" wrapText="1"/>
    </xf>
    <xf numFmtId="0" fontId="10" fillId="75" borderId="3" xfId="3" applyFont="1" applyFill="1" applyBorder="1" applyAlignment="1">
      <alignment horizontal="center" vertical="center" wrapText="1"/>
    </xf>
    <xf numFmtId="0" fontId="10" fillId="75" borderId="8" xfId="3" applyFont="1" applyFill="1" applyBorder="1" applyAlignment="1">
      <alignment horizontal="center" vertical="center" wrapText="1"/>
    </xf>
    <xf numFmtId="4" fontId="10" fillId="9" borderId="3" xfId="3" applyNumberFormat="1" applyFont="1" applyFill="1" applyBorder="1" applyAlignment="1">
      <alignment horizontal="right"/>
    </xf>
    <xf numFmtId="43" fontId="64" fillId="75" borderId="14" xfId="3" applyNumberFormat="1" applyFont="1" applyFill="1" applyBorder="1" applyAlignment="1">
      <alignment horizontal="right" wrapText="1"/>
    </xf>
    <xf numFmtId="0" fontId="27" fillId="7" borderId="30" xfId="3" applyFont="1" applyFill="1" applyBorder="1" applyAlignment="1">
      <alignment horizontal="center" wrapText="1"/>
    </xf>
    <xf numFmtId="0" fontId="27" fillId="7" borderId="27" xfId="3" applyFont="1" applyFill="1" applyBorder="1" applyAlignment="1">
      <alignment horizontal="center" wrapText="1"/>
    </xf>
    <xf numFmtId="0" fontId="27" fillId="7" borderId="36" xfId="3" applyFont="1" applyFill="1" applyBorder="1" applyAlignment="1">
      <alignment horizontal="center" wrapText="1"/>
    </xf>
    <xf numFmtId="4" fontId="27" fillId="7" borderId="10" xfId="3" applyNumberFormat="1" applyFont="1" applyFill="1" applyBorder="1" applyAlignment="1">
      <alignment horizontal="center" wrapText="1"/>
    </xf>
    <xf numFmtId="4" fontId="27" fillId="7" borderId="11" xfId="3" applyNumberFormat="1" applyFont="1" applyFill="1" applyBorder="1" applyAlignment="1">
      <alignment horizontal="center" wrapText="1"/>
    </xf>
    <xf numFmtId="4" fontId="27" fillId="7" borderId="12" xfId="3" applyNumberFormat="1" applyFont="1" applyFill="1" applyBorder="1" applyAlignment="1">
      <alignment horizontal="center" wrapText="1"/>
    </xf>
    <xf numFmtId="4" fontId="12" fillId="75" borderId="0" xfId="3" applyNumberFormat="1" applyFont="1" applyFill="1" applyAlignment="1" applyProtection="1">
      <alignment horizontal="center"/>
      <protection locked="0"/>
    </xf>
    <xf numFmtId="4" fontId="12" fillId="75" borderId="10" xfId="3" applyNumberFormat="1" applyFont="1" applyFill="1" applyBorder="1" applyAlignment="1" applyProtection="1">
      <alignment horizontal="center"/>
      <protection locked="0"/>
    </xf>
    <xf numFmtId="2" fontId="27" fillId="7" borderId="30" xfId="3" applyNumberFormat="1" applyFont="1" applyFill="1" applyBorder="1" applyAlignment="1">
      <alignment horizontal="center" wrapText="1"/>
    </xf>
    <xf numFmtId="2" fontId="27" fillId="7" borderId="27" xfId="3" applyNumberFormat="1" applyFont="1" applyFill="1" applyBorder="1" applyAlignment="1">
      <alignment horizontal="center" wrapText="1"/>
    </xf>
    <xf numFmtId="2" fontId="27" fillId="7" borderId="36" xfId="3" applyNumberFormat="1" applyFont="1" applyFill="1" applyBorder="1" applyAlignment="1">
      <alignment horizontal="center" wrapText="1"/>
    </xf>
    <xf numFmtId="2" fontId="12" fillId="5" borderId="39" xfId="3" applyNumberFormat="1" applyFont="1" applyFill="1" applyBorder="1" applyAlignment="1">
      <alignment horizontal="center"/>
    </xf>
    <xf numFmtId="2" fontId="12" fillId="5" borderId="31" xfId="3" applyNumberFormat="1" applyFont="1" applyFill="1" applyBorder="1" applyAlignment="1">
      <alignment horizontal="center"/>
    </xf>
    <xf numFmtId="2" fontId="12" fillId="5" borderId="33" xfId="3" applyNumberFormat="1" applyFont="1" applyFill="1" applyBorder="1" applyAlignment="1">
      <alignment horizontal="center"/>
    </xf>
    <xf numFmtId="2" fontId="12" fillId="5" borderId="6" xfId="3" applyNumberFormat="1" applyFont="1" applyFill="1" applyBorder="1" applyAlignment="1">
      <alignment horizontal="center"/>
    </xf>
    <xf numFmtId="2" fontId="12" fillId="5" borderId="3" xfId="3" applyNumberFormat="1" applyFont="1" applyFill="1" applyBorder="1" applyAlignment="1">
      <alignment horizontal="center"/>
    </xf>
    <xf numFmtId="2" fontId="12" fillId="5" borderId="24" xfId="3" applyNumberFormat="1" applyFont="1" applyFill="1" applyBorder="1" applyAlignment="1">
      <alignment horizontal="center"/>
    </xf>
    <xf numFmtId="0" fontId="12" fillId="5" borderId="39" xfId="3" applyFont="1" applyFill="1" applyBorder="1" applyAlignment="1">
      <alignment horizontal="center"/>
    </xf>
    <xf numFmtId="0" fontId="12" fillId="5" borderId="31" xfId="3" applyFont="1" applyFill="1" applyBorder="1" applyAlignment="1">
      <alignment horizontal="center"/>
    </xf>
    <xf numFmtId="0" fontId="12" fillId="5" borderId="33" xfId="3" applyFont="1" applyFill="1" applyBorder="1" applyAlignment="1">
      <alignment horizontal="center"/>
    </xf>
    <xf numFmtId="0" fontId="12" fillId="5" borderId="6" xfId="3" applyFont="1" applyFill="1" applyBorder="1" applyAlignment="1">
      <alignment horizontal="center"/>
    </xf>
    <xf numFmtId="0" fontId="12" fillId="5" borderId="3" xfId="3" applyFont="1" applyFill="1" applyBorder="1" applyAlignment="1">
      <alignment horizontal="center"/>
    </xf>
    <xf numFmtId="0" fontId="12" fillId="5" borderId="24" xfId="3" applyFont="1" applyFill="1" applyBorder="1" applyAlignment="1">
      <alignment horizontal="center"/>
    </xf>
    <xf numFmtId="0" fontId="10" fillId="5" borderId="31" xfId="3" applyFont="1" applyFill="1" applyBorder="1" applyAlignment="1">
      <alignment horizontal="center" wrapText="1"/>
    </xf>
    <xf numFmtId="0" fontId="10" fillId="5" borderId="33" xfId="3" applyFont="1" applyFill="1" applyBorder="1" applyAlignment="1">
      <alignment horizontal="center" wrapText="1"/>
    </xf>
    <xf numFmtId="0" fontId="10" fillId="5" borderId="3" xfId="3" applyFont="1" applyFill="1" applyBorder="1" applyAlignment="1">
      <alignment horizontal="center" wrapText="1"/>
    </xf>
    <xf numFmtId="0" fontId="10" fillId="5" borderId="24" xfId="3" applyFont="1" applyFill="1" applyBorder="1" applyAlignment="1">
      <alignment horizontal="center" wrapText="1"/>
    </xf>
    <xf numFmtId="0" fontId="10" fillId="5" borderId="27" xfId="3" applyFont="1" applyFill="1" applyBorder="1" applyAlignment="1">
      <alignment horizontal="center" wrapText="1"/>
    </xf>
    <xf numFmtId="0" fontId="10" fillId="5" borderId="36" xfId="3" applyFont="1" applyFill="1" applyBorder="1" applyAlignment="1">
      <alignment horizontal="center" wrapText="1"/>
    </xf>
    <xf numFmtId="4" fontId="12" fillId="9" borderId="23" xfId="3" applyNumberFormat="1" applyFont="1" applyFill="1" applyBorder="1" applyAlignment="1" applyProtection="1">
      <alignment horizontal="right"/>
      <protection locked="0"/>
    </xf>
    <xf numFmtId="4" fontId="12" fillId="9" borderId="3" xfId="3" applyNumberFormat="1" applyFont="1" applyFill="1" applyBorder="1" applyAlignment="1" applyProtection="1">
      <alignment horizontal="right"/>
      <protection locked="0"/>
    </xf>
    <xf numFmtId="4" fontId="12" fillId="9" borderId="24" xfId="3" applyNumberFormat="1" applyFont="1" applyFill="1" applyBorder="1" applyAlignment="1" applyProtection="1">
      <alignment horizontal="right"/>
      <protection locked="0"/>
    </xf>
    <xf numFmtId="0" fontId="5" fillId="75" borderId="0" xfId="3" applyFont="1" applyFill="1" applyAlignment="1">
      <alignment horizontal="center" wrapText="1"/>
    </xf>
    <xf numFmtId="4" fontId="12" fillId="0" borderId="23" xfId="3" applyNumberFormat="1" applyFont="1" applyBorder="1" applyAlignment="1" applyProtection="1">
      <alignment horizontal="right"/>
      <protection locked="0"/>
    </xf>
    <xf numFmtId="4" fontId="12" fillId="0" borderId="3" xfId="3" applyNumberFormat="1" applyFont="1" applyBorder="1" applyAlignment="1" applyProtection="1">
      <alignment horizontal="right"/>
      <protection locked="0"/>
    </xf>
    <xf numFmtId="4" fontId="12" fillId="0" borderId="24" xfId="3" applyNumberFormat="1" applyFont="1" applyBorder="1" applyAlignment="1" applyProtection="1">
      <alignment horizontal="right"/>
      <protection locked="0"/>
    </xf>
    <xf numFmtId="4" fontId="12" fillId="6" borderId="42" xfId="3" applyNumberFormat="1" applyFont="1" applyFill="1" applyBorder="1" applyAlignment="1" applyProtection="1">
      <alignment horizontal="right"/>
      <protection locked="0"/>
    </xf>
    <xf numFmtId="4" fontId="12" fillId="6" borderId="31" xfId="3" applyNumberFormat="1" applyFont="1" applyFill="1" applyBorder="1" applyAlignment="1" applyProtection="1">
      <alignment horizontal="right"/>
      <protection locked="0"/>
    </xf>
    <xf numFmtId="4" fontId="12" fillId="6" borderId="33" xfId="3" applyNumberFormat="1" applyFont="1" applyFill="1" applyBorder="1" applyAlignment="1" applyProtection="1">
      <alignment horizontal="right"/>
      <protection locked="0"/>
    </xf>
    <xf numFmtId="0" fontId="10" fillId="3" borderId="27" xfId="3" applyFont="1" applyFill="1" applyBorder="1" applyAlignment="1">
      <alignment horizontal="right"/>
    </xf>
    <xf numFmtId="0" fontId="12" fillId="75" borderId="0" xfId="0" applyFont="1" applyFill="1" applyAlignment="1">
      <alignment horizontal="center" vertical="top" wrapText="1"/>
    </xf>
    <xf numFmtId="0" fontId="5" fillId="75" borderId="9" xfId="0" applyFont="1" applyFill="1" applyBorder="1" applyAlignment="1">
      <alignment horizontal="left" vertical="top" wrapText="1"/>
    </xf>
    <xf numFmtId="0" fontId="5" fillId="75" borderId="7" xfId="0" applyFont="1" applyFill="1" applyBorder="1" applyAlignment="1">
      <alignment horizontal="left" vertical="top" wrapText="1"/>
    </xf>
    <xf numFmtId="0" fontId="6" fillId="75" borderId="2" xfId="0" applyFont="1" applyFill="1" applyBorder="1" applyAlignment="1">
      <alignment horizontal="center"/>
    </xf>
    <xf numFmtId="0" fontId="5" fillId="75" borderId="1" xfId="0" applyFont="1" applyFill="1" applyBorder="1" applyAlignment="1">
      <alignment horizontal="left" vertical="top" wrapText="1"/>
    </xf>
    <xf numFmtId="0" fontId="5" fillId="75" borderId="2" xfId="0" applyFont="1" applyFill="1" applyBorder="1" applyAlignment="1">
      <alignment horizontal="left" vertical="top" wrapText="1"/>
    </xf>
    <xf numFmtId="0" fontId="5" fillId="75" borderId="6" xfId="0" applyFont="1" applyFill="1" applyBorder="1" applyAlignment="1">
      <alignment horizontal="left" vertical="top" wrapText="1"/>
    </xf>
    <xf numFmtId="0" fontId="9" fillId="75" borderId="0" xfId="0" applyFont="1" applyFill="1" applyAlignment="1">
      <alignment horizontal="center"/>
    </xf>
    <xf numFmtId="0" fontId="3" fillId="75" borderId="0" xfId="0" applyFont="1" applyFill="1" applyAlignment="1">
      <alignment horizontal="left" vertical="top" wrapText="1"/>
    </xf>
    <xf numFmtId="0" fontId="5" fillId="75" borderId="0" xfId="0" applyFont="1" applyFill="1" applyAlignment="1">
      <alignment horizontal="center" wrapText="1"/>
    </xf>
    <xf numFmtId="0" fontId="29" fillId="75" borderId="0" xfId="1" applyFont="1" applyFill="1" applyAlignment="1" applyProtection="1">
      <alignment horizontal="left" vertical="top" wrapText="1"/>
    </xf>
    <xf numFmtId="0" fontId="29" fillId="75" borderId="11" xfId="1" applyFont="1" applyFill="1" applyBorder="1" applyAlignment="1" applyProtection="1">
      <alignment horizontal="left" vertical="top" wrapText="1"/>
    </xf>
    <xf numFmtId="0" fontId="29" fillId="75" borderId="12" xfId="1" applyFont="1" applyFill="1" applyBorder="1" applyAlignment="1" applyProtection="1">
      <alignment horizontal="left" vertical="top" wrapText="1"/>
    </xf>
    <xf numFmtId="0" fontId="5" fillId="75" borderId="15" xfId="0" applyFont="1" applyFill="1" applyBorder="1" applyAlignment="1">
      <alignment horizontal="right" vertical="top" wrapText="1"/>
    </xf>
    <xf numFmtId="0" fontId="5" fillId="75" borderId="14" xfId="0" applyFont="1" applyFill="1" applyBorder="1" applyAlignment="1">
      <alignment horizontal="right" vertical="top" wrapText="1"/>
    </xf>
    <xf numFmtId="0" fontId="0" fillId="75" borderId="9" xfId="0" applyFill="1" applyBorder="1" applyAlignment="1">
      <alignment horizontal="center"/>
    </xf>
    <xf numFmtId="0" fontId="5" fillId="75" borderId="0" xfId="0" applyFont="1" applyFill="1" applyAlignment="1">
      <alignment horizontal="center" vertical="top" wrapText="1"/>
    </xf>
    <xf numFmtId="0" fontId="5" fillId="75" borderId="15" xfId="0" applyFont="1" applyFill="1" applyBorder="1" applyAlignment="1">
      <alignment horizontal="right" vertical="top"/>
    </xf>
    <xf numFmtId="0" fontId="5" fillId="75" borderId="44" xfId="0" applyFont="1" applyFill="1" applyBorder="1" applyAlignment="1">
      <alignment horizontal="right" vertical="top"/>
    </xf>
    <xf numFmtId="0" fontId="5" fillId="75" borderId="14" xfId="0" applyFont="1" applyFill="1" applyBorder="1" applyAlignment="1">
      <alignment horizontal="right" vertical="top"/>
    </xf>
    <xf numFmtId="0" fontId="5" fillId="75" borderId="1" xfId="0" applyFont="1" applyFill="1" applyBorder="1" applyAlignment="1">
      <alignment horizontal="left"/>
    </xf>
    <xf numFmtId="0" fontId="5" fillId="75" borderId="2" xfId="0" applyFont="1" applyFill="1" applyBorder="1" applyAlignment="1">
      <alignment horizontal="left"/>
    </xf>
    <xf numFmtId="0" fontId="5" fillId="75" borderId="6" xfId="0" applyFont="1" applyFill="1" applyBorder="1" applyAlignment="1">
      <alignment horizontal="left"/>
    </xf>
    <xf numFmtId="0" fontId="5" fillId="0" borderId="3" xfId="0" applyFont="1" applyBorder="1" applyAlignment="1" applyProtection="1">
      <alignment horizontal="center"/>
      <protection locked="0"/>
    </xf>
    <xf numFmtId="0" fontId="0" fillId="75" borderId="17" xfId="0" applyFill="1" applyBorder="1" applyAlignment="1">
      <alignment horizontal="center"/>
    </xf>
    <xf numFmtId="0" fontId="5" fillId="75" borderId="9" xfId="0" applyFont="1" applyFill="1" applyBorder="1" applyAlignment="1">
      <alignment horizontal="center"/>
    </xf>
    <xf numFmtId="0" fontId="6" fillId="75" borderId="9" xfId="0" applyFont="1" applyFill="1" applyBorder="1" applyAlignment="1">
      <alignment horizontal="center"/>
    </xf>
    <xf numFmtId="0" fontId="6" fillId="75" borderId="0" xfId="0" applyFont="1" applyFill="1" applyAlignment="1">
      <alignment horizontal="center"/>
    </xf>
    <xf numFmtId="0" fontId="5" fillId="75" borderId="8" xfId="0" applyFont="1" applyFill="1" applyBorder="1" applyAlignment="1">
      <alignment horizontal="left" vertical="top" wrapText="1"/>
    </xf>
    <xf numFmtId="0" fontId="5" fillId="75" borderId="5" xfId="0" applyFont="1" applyFill="1" applyBorder="1" applyAlignment="1">
      <alignment horizontal="left" vertical="top" wrapText="1"/>
    </xf>
    <xf numFmtId="0" fontId="3" fillId="75" borderId="0" xfId="0" applyFont="1" applyFill="1" applyAlignment="1">
      <alignment horizontal="left"/>
    </xf>
    <xf numFmtId="0" fontId="4" fillId="75" borderId="0" xfId="17" applyFont="1" applyFill="1" applyAlignment="1">
      <alignment horizontal="left"/>
    </xf>
    <xf numFmtId="0" fontId="4" fillId="75" borderId="1" xfId="0" applyFont="1" applyFill="1" applyBorder="1" applyAlignment="1">
      <alignment horizontal="center" vertical="center"/>
    </xf>
    <xf numFmtId="0" fontId="4" fillId="75" borderId="2" xfId="0" applyFont="1" applyFill="1" applyBorder="1" applyAlignment="1">
      <alignment horizontal="center" vertical="center"/>
    </xf>
    <xf numFmtId="0" fontId="4" fillId="75" borderId="6" xfId="0" applyFont="1" applyFill="1" applyBorder="1" applyAlignment="1">
      <alignment horizontal="center" vertical="center"/>
    </xf>
    <xf numFmtId="0" fontId="5" fillId="0" borderId="1" xfId="0" applyFont="1" applyBorder="1" applyAlignment="1" applyProtection="1">
      <alignment horizontal="center"/>
      <protection locked="0"/>
    </xf>
    <xf numFmtId="0" fontId="5" fillId="0" borderId="2" xfId="0" applyFont="1" applyBorder="1" applyAlignment="1" applyProtection="1">
      <alignment horizontal="center"/>
      <protection locked="0"/>
    </xf>
    <xf numFmtId="0" fontId="5" fillId="0" borderId="6" xfId="0" applyFont="1" applyBorder="1" applyAlignment="1" applyProtection="1">
      <alignment horizontal="center"/>
      <protection locked="0"/>
    </xf>
    <xf numFmtId="0" fontId="5" fillId="75" borderId="1" xfId="0" applyFont="1" applyFill="1" applyBorder="1" applyAlignment="1">
      <alignment horizontal="left" vertical="top"/>
    </xf>
    <xf numFmtId="0" fontId="5" fillId="75" borderId="2" xfId="0" applyFont="1" applyFill="1" applyBorder="1" applyAlignment="1">
      <alignment horizontal="left" vertical="top"/>
    </xf>
    <xf numFmtId="0" fontId="5" fillId="75" borderId="6" xfId="0" applyFont="1" applyFill="1" applyBorder="1" applyAlignment="1">
      <alignment horizontal="left" vertical="top"/>
    </xf>
    <xf numFmtId="0" fontId="32" fillId="75" borderId="0" xfId="0" applyFont="1" applyFill="1" applyAlignment="1">
      <alignment horizontal="left"/>
    </xf>
    <xf numFmtId="0" fontId="12" fillId="75" borderId="1" xfId="0" applyFont="1" applyFill="1" applyBorder="1" applyAlignment="1" applyProtection="1">
      <alignment horizontal="left" vertical="top" wrapText="1"/>
      <protection locked="0"/>
    </xf>
    <xf numFmtId="0" fontId="12" fillId="75" borderId="2" xfId="0" applyFont="1" applyFill="1" applyBorder="1" applyAlignment="1" applyProtection="1">
      <alignment horizontal="left" vertical="top" wrapText="1"/>
      <protection locked="0"/>
    </xf>
    <xf numFmtId="0" fontId="12" fillId="75" borderId="6" xfId="0" applyFont="1" applyFill="1" applyBorder="1" applyAlignment="1" applyProtection="1">
      <alignment horizontal="left" vertical="top" wrapText="1"/>
      <protection locked="0"/>
    </xf>
    <xf numFmtId="0" fontId="3" fillId="75" borderId="38" xfId="0" applyFont="1" applyFill="1" applyBorder="1" applyAlignment="1">
      <alignment horizontal="center"/>
    </xf>
    <xf numFmtId="0" fontId="4" fillId="75" borderId="0" xfId="0" applyFont="1" applyFill="1" applyAlignment="1">
      <alignment horizontal="left" wrapText="1"/>
    </xf>
    <xf numFmtId="0" fontId="5" fillId="75" borderId="0" xfId="0" applyFont="1" applyFill="1" applyAlignment="1">
      <alignment horizontal="left" wrapText="1"/>
    </xf>
    <xf numFmtId="0" fontId="4" fillId="75" borderId="3" xfId="0" applyFont="1" applyFill="1" applyBorder="1" applyAlignment="1">
      <alignment horizontal="center" vertical="center"/>
    </xf>
    <xf numFmtId="0" fontId="9" fillId="75" borderId="9" xfId="0" applyFont="1" applyFill="1" applyBorder="1" applyAlignment="1" applyProtection="1">
      <alignment horizontal="center"/>
      <protection locked="0"/>
    </xf>
    <xf numFmtId="0" fontId="12" fillId="75" borderId="2" xfId="0" applyFont="1" applyFill="1" applyBorder="1" applyAlignment="1" applyProtection="1">
      <alignment horizontal="center" vertical="top" wrapText="1"/>
      <protection locked="0"/>
    </xf>
    <xf numFmtId="0" fontId="9" fillId="75" borderId="0" xfId="0" applyFont="1" applyFill="1" applyAlignment="1">
      <alignment horizontal="center" vertical="top" wrapText="1"/>
    </xf>
    <xf numFmtId="0" fontId="5" fillId="75" borderId="8" xfId="0" applyFont="1" applyFill="1" applyBorder="1" applyAlignment="1">
      <alignment horizontal="left" wrapText="1"/>
    </xf>
    <xf numFmtId="0" fontId="5" fillId="75" borderId="9" xfId="0" applyFont="1" applyFill="1" applyBorder="1" applyAlignment="1">
      <alignment horizontal="left" wrapText="1"/>
    </xf>
    <xf numFmtId="0" fontId="5" fillId="75" borderId="7" xfId="0" applyFont="1" applyFill="1" applyBorder="1" applyAlignment="1">
      <alignment horizontal="left" wrapText="1"/>
    </xf>
    <xf numFmtId="0" fontId="9" fillId="75" borderId="0" xfId="0" applyFont="1" applyFill="1" applyAlignment="1">
      <alignment horizontal="left" vertical="top" wrapText="1"/>
    </xf>
    <xf numFmtId="0" fontId="3" fillId="75" borderId="11" xfId="0" applyFont="1" applyFill="1" applyBorder="1" applyAlignment="1">
      <alignment horizontal="left" wrapText="1"/>
    </xf>
    <xf numFmtId="4" fontId="6" fillId="0" borderId="0" xfId="0" applyNumberFormat="1" applyFont="1" applyProtection="1">
      <protection locked="0"/>
    </xf>
    <xf numFmtId="4" fontId="0" fillId="0" borderId="0" xfId="0" applyNumberFormat="1" applyProtection="1">
      <protection locked="0"/>
    </xf>
    <xf numFmtId="4" fontId="6" fillId="0" borderId="0" xfId="0" applyNumberFormat="1" applyFont="1" applyAlignment="1" applyProtection="1">
      <alignment horizontal="right"/>
      <protection locked="0"/>
    </xf>
    <xf numFmtId="0" fontId="5" fillId="75" borderId="0" xfId="0" applyFont="1" applyFill="1" applyAlignment="1">
      <alignment horizontal="left" vertical="top"/>
    </xf>
    <xf numFmtId="0" fontId="4" fillId="75" borderId="0" xfId="0" applyFont="1" applyFill="1" applyAlignment="1">
      <alignment horizontal="left" vertical="top"/>
    </xf>
    <xf numFmtId="0" fontId="12" fillId="75" borderId="0" xfId="0" applyFont="1" applyFill="1" applyAlignment="1" applyProtection="1">
      <alignment horizontal="center" vertical="top"/>
      <protection locked="0"/>
    </xf>
    <xf numFmtId="4" fontId="5" fillId="75" borderId="4" xfId="0" applyNumberFormat="1" applyFont="1" applyFill="1" applyBorder="1" applyAlignment="1">
      <alignment horizontal="left"/>
    </xf>
    <xf numFmtId="4" fontId="5" fillId="75" borderId="0" xfId="0" applyNumberFormat="1" applyFont="1" applyFill="1" applyAlignment="1">
      <alignment horizontal="left"/>
    </xf>
    <xf numFmtId="0" fontId="5" fillId="75" borderId="4" xfId="0" applyFont="1" applyFill="1" applyBorder="1" applyAlignment="1">
      <alignment horizontal="left"/>
    </xf>
    <xf numFmtId="0" fontId="5" fillId="75" borderId="0" xfId="0" applyFont="1" applyFill="1" applyAlignment="1">
      <alignment horizontal="left"/>
    </xf>
    <xf numFmtId="0" fontId="5" fillId="75" borderId="5" xfId="0" applyFont="1" applyFill="1" applyBorder="1" applyAlignment="1">
      <alignment horizontal="left"/>
    </xf>
    <xf numFmtId="4" fontId="5" fillId="8" borderId="1" xfId="0" applyNumberFormat="1" applyFont="1" applyFill="1" applyBorder="1" applyAlignment="1">
      <alignment horizontal="center"/>
    </xf>
    <xf numFmtId="4" fontId="5" fillId="8" borderId="2" xfId="0" applyNumberFormat="1" applyFont="1" applyFill="1" applyBorder="1" applyAlignment="1">
      <alignment horizontal="center"/>
    </xf>
    <xf numFmtId="4" fontId="5" fillId="8" borderId="6" xfId="0" applyNumberFormat="1" applyFont="1" applyFill="1" applyBorder="1" applyAlignment="1">
      <alignment horizontal="center"/>
    </xf>
    <xf numFmtId="4" fontId="5" fillId="0" borderId="1" xfId="0" applyNumberFormat="1" applyFont="1" applyBorder="1" applyAlignment="1" applyProtection="1">
      <alignment horizontal="center"/>
      <protection locked="0"/>
    </xf>
    <xf numFmtId="4" fontId="5" fillId="0" borderId="2" xfId="0" applyNumberFormat="1" applyFont="1" applyBorder="1" applyAlignment="1" applyProtection="1">
      <alignment horizontal="center"/>
      <protection locked="0"/>
    </xf>
    <xf numFmtId="4" fontId="5" fillId="0" borderId="6" xfId="0" applyNumberFormat="1" applyFont="1" applyBorder="1" applyAlignment="1" applyProtection="1">
      <alignment horizontal="center"/>
      <protection locked="0"/>
    </xf>
    <xf numFmtId="171" fontId="5" fillId="0" borderId="11" xfId="4" applyNumberFormat="1" applyFont="1" applyFill="1" applyBorder="1" applyAlignment="1" applyProtection="1">
      <alignment horizontal="left"/>
      <protection locked="0"/>
    </xf>
    <xf numFmtId="0" fontId="37" fillId="75" borderId="1" xfId="0" applyFont="1" applyFill="1" applyBorder="1" applyAlignment="1">
      <alignment horizontal="center"/>
    </xf>
    <xf numFmtId="0" fontId="37" fillId="75" borderId="2" xfId="0" applyFont="1" applyFill="1" applyBorder="1" applyAlignment="1">
      <alignment horizontal="center"/>
    </xf>
    <xf numFmtId="0" fontId="37" fillId="75" borderId="6" xfId="0" applyFont="1" applyFill="1" applyBorder="1" applyAlignment="1">
      <alignment horizontal="center"/>
    </xf>
    <xf numFmtId="0" fontId="37" fillId="75" borderId="3" xfId="0" applyFont="1" applyFill="1" applyBorder="1" applyAlignment="1">
      <alignment horizontal="center"/>
    </xf>
    <xf numFmtId="0" fontId="10" fillId="75" borderId="4" xfId="0" applyFont="1" applyFill="1" applyBorder="1" applyAlignment="1">
      <alignment horizontal="left" vertical="top" wrapText="1"/>
    </xf>
    <xf numFmtId="0" fontId="10" fillId="75" borderId="0" xfId="0" applyFont="1" applyFill="1" applyAlignment="1">
      <alignment horizontal="left" vertical="top" wrapText="1"/>
    </xf>
    <xf numFmtId="0" fontId="10" fillId="75" borderId="5" xfId="0" applyFont="1" applyFill="1" applyBorder="1" applyAlignment="1">
      <alignment horizontal="left" vertical="top" wrapText="1"/>
    </xf>
    <xf numFmtId="0" fontId="12" fillId="0" borderId="11" xfId="0" applyFont="1" applyBorder="1" applyAlignment="1" applyProtection="1">
      <alignment horizontal="left" vertical="top"/>
      <protection locked="0"/>
    </xf>
    <xf numFmtId="4" fontId="5" fillId="9" borderId="1" xfId="0" applyNumberFormat="1" applyFont="1" applyFill="1" applyBorder="1" applyAlignment="1">
      <alignment horizontal="center"/>
    </xf>
    <xf numFmtId="4" fontId="5" fillId="9" borderId="2" xfId="0" applyNumberFormat="1" applyFont="1" applyFill="1" applyBorder="1" applyAlignment="1">
      <alignment horizontal="center"/>
    </xf>
    <xf numFmtId="4" fontId="5" fillId="9" borderId="6" xfId="0" applyNumberFormat="1" applyFont="1" applyFill="1" applyBorder="1" applyAlignment="1">
      <alignment horizontal="center"/>
    </xf>
    <xf numFmtId="0" fontId="12" fillId="0" borderId="1" xfId="0" applyFont="1" applyBorder="1" applyAlignment="1" applyProtection="1">
      <alignment horizontal="center" vertical="top"/>
      <protection locked="0"/>
    </xf>
    <xf numFmtId="0" fontId="12" fillId="0" borderId="2" xfId="0" applyFont="1" applyBorder="1" applyAlignment="1" applyProtection="1">
      <alignment horizontal="center" vertical="top"/>
      <protection locked="0"/>
    </xf>
    <xf numFmtId="0" fontId="12" fillId="0" borderId="6" xfId="0" applyFont="1" applyBorder="1" applyAlignment="1" applyProtection="1">
      <alignment horizontal="center" vertical="top"/>
      <protection locked="0"/>
    </xf>
    <xf numFmtId="0" fontId="10" fillId="75" borderId="1" xfId="0" applyFont="1" applyFill="1" applyBorder="1" applyAlignment="1">
      <alignment horizontal="center" vertical="center" wrapText="1"/>
    </xf>
    <xf numFmtId="0" fontId="10" fillId="75" borderId="2" xfId="0" applyFont="1" applyFill="1" applyBorder="1" applyAlignment="1">
      <alignment horizontal="center" vertical="center" wrapText="1"/>
    </xf>
    <xf numFmtId="0" fontId="10" fillId="75" borderId="6" xfId="0" applyFont="1" applyFill="1" applyBorder="1" applyAlignment="1">
      <alignment horizontal="center" vertical="center" wrapText="1"/>
    </xf>
    <xf numFmtId="0" fontId="10" fillId="75" borderId="1" xfId="0" quotePrefix="1" applyFont="1" applyFill="1" applyBorder="1" applyAlignment="1">
      <alignment horizontal="center" vertical="center" wrapText="1"/>
    </xf>
    <xf numFmtId="0" fontId="12" fillId="0" borderId="3" xfId="0" applyFont="1" applyBorder="1" applyAlignment="1" applyProtection="1">
      <alignment horizontal="center" vertical="top"/>
      <protection locked="0"/>
    </xf>
    <xf numFmtId="4" fontId="12" fillId="8" borderId="3" xfId="0" applyNumberFormat="1" applyFont="1" applyFill="1" applyBorder="1" applyAlignment="1">
      <alignment horizontal="center"/>
    </xf>
    <xf numFmtId="4" fontId="12" fillId="9" borderId="3" xfId="0" applyNumberFormat="1" applyFont="1" applyFill="1" applyBorder="1" applyAlignment="1">
      <alignment horizontal="center"/>
    </xf>
    <xf numFmtId="4" fontId="4" fillId="8" borderId="3" xfId="0" applyNumberFormat="1" applyFont="1" applyFill="1" applyBorder="1" applyAlignment="1">
      <alignment horizontal="center"/>
    </xf>
    <xf numFmtId="3" fontId="4" fillId="75" borderId="3" xfId="0" applyNumberFormat="1" applyFont="1" applyFill="1" applyBorder="1" applyAlignment="1">
      <alignment horizontal="center"/>
    </xf>
    <xf numFmtId="4" fontId="4" fillId="9" borderId="3" xfId="0" applyNumberFormat="1" applyFont="1" applyFill="1" applyBorder="1" applyAlignment="1">
      <alignment horizontal="center"/>
    </xf>
    <xf numFmtId="3" fontId="4" fillId="75" borderId="1" xfId="0" applyNumberFormat="1" applyFont="1" applyFill="1" applyBorder="1" applyAlignment="1">
      <alignment horizontal="center"/>
    </xf>
    <xf numFmtId="3" fontId="4" fillId="75" borderId="6" xfId="0" applyNumberFormat="1" applyFont="1" applyFill="1" applyBorder="1" applyAlignment="1">
      <alignment horizontal="center"/>
    </xf>
    <xf numFmtId="0" fontId="4" fillId="75" borderId="1" xfId="0" applyFont="1" applyFill="1" applyBorder="1" applyAlignment="1">
      <alignment horizontal="right"/>
    </xf>
    <xf numFmtId="0" fontId="4" fillId="75" borderId="2" xfId="0" applyFont="1" applyFill="1" applyBorder="1" applyAlignment="1">
      <alignment horizontal="right"/>
    </xf>
    <xf numFmtId="0" fontId="4" fillId="75" borderId="6" xfId="0" applyFont="1" applyFill="1" applyBorder="1" applyAlignment="1">
      <alignment horizontal="right"/>
    </xf>
    <xf numFmtId="0" fontId="10" fillId="75" borderId="3" xfId="0" applyFont="1" applyFill="1" applyBorder="1" applyAlignment="1">
      <alignment horizontal="center" vertical="center" wrapText="1"/>
    </xf>
    <xf numFmtId="0" fontId="9" fillId="75" borderId="0" xfId="18" applyFont="1" applyFill="1" applyAlignment="1">
      <alignment horizontal="center" vertical="top" wrapText="1"/>
    </xf>
    <xf numFmtId="0" fontId="59" fillId="75" borderId="0" xfId="18" applyFont="1" applyFill="1" applyAlignment="1">
      <alignment horizontal="center"/>
    </xf>
    <xf numFmtId="0" fontId="6" fillId="75" borderId="0" xfId="8" applyFont="1" applyFill="1" applyBorder="1" applyAlignment="1">
      <alignment horizontal="center" wrapText="1"/>
    </xf>
    <xf numFmtId="0" fontId="6" fillId="75" borderId="0" xfId="8" applyFont="1" applyFill="1" applyBorder="1" applyAlignment="1">
      <alignment horizontal="center"/>
    </xf>
    <xf numFmtId="0" fontId="3" fillId="75" borderId="19" xfId="20" applyFont="1" applyFill="1" applyBorder="1" applyAlignment="1">
      <alignment horizontal="center"/>
    </xf>
    <xf numFmtId="0" fontId="9" fillId="75" borderId="0" xfId="18" applyFont="1" applyFill="1" applyAlignment="1">
      <alignment horizontal="center"/>
    </xf>
    <xf numFmtId="0" fontId="3" fillId="75" borderId="0" xfId="18" applyFont="1" applyFill="1" applyAlignment="1">
      <alignment horizontal="left" vertical="center" wrapText="1"/>
    </xf>
    <xf numFmtId="0" fontId="3" fillId="75" borderId="0" xfId="18" applyFont="1" applyFill="1" applyAlignment="1">
      <alignment horizontal="center" vertical="center" wrapText="1"/>
    </xf>
    <xf numFmtId="0" fontId="5" fillId="75" borderId="1" xfId="18" applyFont="1" applyFill="1" applyBorder="1" applyAlignment="1">
      <alignment wrapText="1"/>
    </xf>
    <xf numFmtId="0" fontId="5" fillId="75" borderId="2" xfId="18" applyFont="1" applyFill="1" applyBorder="1" applyAlignment="1">
      <alignment wrapText="1"/>
    </xf>
    <xf numFmtId="0" fontId="5" fillId="75" borderId="6" xfId="18" applyFont="1" applyFill="1" applyBorder="1" applyAlignment="1">
      <alignment wrapText="1"/>
    </xf>
    <xf numFmtId="0" fontId="12" fillId="4" borderId="4" xfId="18" applyFont="1" applyFill="1" applyBorder="1" applyAlignment="1" applyProtection="1">
      <alignment horizontal="left" vertical="top" wrapText="1"/>
      <protection locked="0"/>
    </xf>
    <xf numFmtId="0" fontId="12" fillId="4" borderId="0" xfId="18" applyFont="1" applyFill="1" applyAlignment="1" applyProtection="1">
      <alignment horizontal="left" vertical="top" wrapText="1"/>
      <protection locked="0"/>
    </xf>
    <xf numFmtId="0" fontId="12" fillId="4" borderId="5" xfId="18" applyFont="1" applyFill="1" applyBorder="1" applyAlignment="1" applyProtection="1">
      <alignment horizontal="left" vertical="top" wrapText="1"/>
      <protection locked="0"/>
    </xf>
    <xf numFmtId="0" fontId="12" fillId="4" borderId="10" xfId="18" applyFont="1" applyFill="1" applyBorder="1" applyAlignment="1" applyProtection="1">
      <alignment horizontal="left" vertical="top" wrapText="1"/>
      <protection locked="0"/>
    </xf>
    <xf numFmtId="0" fontId="12" fillId="4" borderId="11" xfId="18" applyFont="1" applyFill="1" applyBorder="1" applyAlignment="1" applyProtection="1">
      <alignment horizontal="left" vertical="top" wrapText="1"/>
      <protection locked="0"/>
    </xf>
    <xf numFmtId="0" fontId="12" fillId="4" borderId="12" xfId="18" applyFont="1" applyFill="1" applyBorder="1" applyAlignment="1" applyProtection="1">
      <alignment horizontal="left" vertical="top" wrapText="1"/>
      <protection locked="0"/>
    </xf>
    <xf numFmtId="0" fontId="5" fillId="75" borderId="0" xfId="17" applyFont="1" applyFill="1" applyAlignment="1">
      <alignment horizontal="center"/>
    </xf>
    <xf numFmtId="0" fontId="5" fillId="75" borderId="0" xfId="17" applyFont="1" applyFill="1" applyAlignment="1">
      <alignment horizontal="left" vertical="top" wrapText="1"/>
    </xf>
    <xf numFmtId="0" fontId="5" fillId="75" borderId="0" xfId="17" applyFont="1" applyFill="1" applyAlignment="1">
      <alignment horizontal="center" vertical="top"/>
    </xf>
    <xf numFmtId="0" fontId="4" fillId="75" borderId="0" xfId="17" applyFont="1" applyFill="1" applyAlignment="1">
      <alignment horizontal="center"/>
    </xf>
    <xf numFmtId="0" fontId="9" fillId="75" borderId="17" xfId="3" applyFont="1" applyFill="1" applyBorder="1" applyAlignment="1">
      <alignment horizontal="center"/>
    </xf>
    <xf numFmtId="0" fontId="5" fillId="75" borderId="0" xfId="17" applyFont="1" applyFill="1" applyAlignment="1">
      <alignment horizontal="left" wrapText="1"/>
    </xf>
    <xf numFmtId="0" fontId="3" fillId="75" borderId="0" xfId="17" applyFont="1" applyFill="1" applyAlignment="1">
      <alignment horizontal="center"/>
    </xf>
    <xf numFmtId="0" fontId="6" fillId="75" borderId="0" xfId="17" applyFont="1" applyFill="1" applyAlignment="1">
      <alignment horizontal="center"/>
    </xf>
    <xf numFmtId="0" fontId="5" fillId="75" borderId="0" xfId="17" applyFont="1" applyFill="1" applyAlignment="1">
      <alignment horizontal="left" vertical="top"/>
    </xf>
    <xf numFmtId="4" fontId="6" fillId="73" borderId="0" xfId="0" applyNumberFormat="1" applyFont="1" applyFill="1" applyProtection="1">
      <protection locked="0"/>
    </xf>
    <xf numFmtId="4" fontId="0" fillId="73" borderId="0" xfId="0" applyNumberFormat="1" applyFill="1" applyProtection="1">
      <protection locked="0"/>
    </xf>
    <xf numFmtId="4" fontId="6" fillId="73" borderId="0" xfId="0" applyNumberFormat="1" applyFont="1" applyFill="1" applyAlignment="1" applyProtection="1">
      <alignment horizontal="right"/>
      <protection locked="0"/>
    </xf>
    <xf numFmtId="0" fontId="4" fillId="0" borderId="0" xfId="0" applyFont="1" applyAlignment="1" applyProtection="1">
      <alignment horizontal="center" vertical="center"/>
      <protection locked="0"/>
    </xf>
    <xf numFmtId="0" fontId="4" fillId="0" borderId="25"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4" fillId="0" borderId="26" xfId="0" applyFont="1" applyBorder="1" applyAlignment="1" applyProtection="1">
      <alignment horizontal="center" vertical="center"/>
      <protection locked="0"/>
    </xf>
    <xf numFmtId="0" fontId="56" fillId="0" borderId="0" xfId="0" applyFont="1" applyAlignment="1" applyProtection="1">
      <alignment horizontal="center" vertical="center"/>
      <protection locked="0"/>
    </xf>
    <xf numFmtId="0" fontId="56" fillId="0" borderId="25" xfId="0" applyFont="1" applyBorder="1" applyAlignment="1" applyProtection="1">
      <alignment horizontal="center" vertical="center"/>
      <protection locked="0"/>
    </xf>
    <xf numFmtId="0" fontId="12" fillId="0" borderId="3" xfId="0" applyFont="1" applyBorder="1" applyAlignment="1">
      <alignment horizontal="center"/>
    </xf>
    <xf numFmtId="0" fontId="10" fillId="6" borderId="16" xfId="0" applyFont="1" applyFill="1" applyBorder="1" applyAlignment="1">
      <alignment horizontal="center"/>
    </xf>
    <xf numFmtId="0" fontId="10" fillId="6" borderId="17" xfId="0" applyFont="1" applyFill="1" applyBorder="1" applyAlignment="1">
      <alignment horizontal="center"/>
    </xf>
    <xf numFmtId="0" fontId="10" fillId="6" borderId="18" xfId="0" applyFont="1" applyFill="1" applyBorder="1" applyAlignment="1">
      <alignment horizontal="center"/>
    </xf>
    <xf numFmtId="0" fontId="12" fillId="30" borderId="0" xfId="0" applyFont="1" applyFill="1" applyAlignment="1">
      <alignment horizontal="center"/>
    </xf>
    <xf numFmtId="0" fontId="10" fillId="0" borderId="23" xfId="0" applyFont="1" applyBorder="1" applyAlignment="1">
      <alignment horizontal="center" wrapText="1"/>
    </xf>
    <xf numFmtId="0" fontId="10" fillId="0" borderId="3" xfId="0" applyFont="1" applyBorder="1" applyAlignment="1">
      <alignment horizontal="center" vertical="center"/>
    </xf>
    <xf numFmtId="49" fontId="4" fillId="6" borderId="8" xfId="0" applyNumberFormat="1" applyFont="1" applyFill="1" applyBorder="1" applyAlignment="1">
      <alignment horizontal="center" vertical="center"/>
    </xf>
    <xf numFmtId="49" fontId="4" fillId="6" borderId="9" xfId="0" applyNumberFormat="1" applyFont="1" applyFill="1" applyBorder="1" applyAlignment="1">
      <alignment horizontal="center" vertical="center"/>
    </xf>
    <xf numFmtId="49" fontId="4" fillId="6" borderId="7" xfId="0" applyNumberFormat="1" applyFont="1" applyFill="1" applyBorder="1" applyAlignment="1">
      <alignment horizontal="center" vertical="center"/>
    </xf>
    <xf numFmtId="49" fontId="4" fillId="6" borderId="10" xfId="0" applyNumberFormat="1" applyFont="1" applyFill="1" applyBorder="1" applyAlignment="1">
      <alignment horizontal="center" vertical="center"/>
    </xf>
    <xf numFmtId="49" fontId="4" fillId="6" borderId="11" xfId="0" applyNumberFormat="1" applyFont="1" applyFill="1" applyBorder="1" applyAlignment="1">
      <alignment horizontal="center" vertical="center"/>
    </xf>
    <xf numFmtId="49" fontId="4" fillId="6" borderId="12" xfId="0" applyNumberFormat="1" applyFont="1" applyFill="1" applyBorder="1" applyAlignment="1">
      <alignment horizontal="center" vertical="center"/>
    </xf>
    <xf numFmtId="0" fontId="10" fillId="0" borderId="0" xfId="9" applyFont="1" applyAlignment="1">
      <alignment horizontal="center"/>
    </xf>
    <xf numFmtId="4" fontId="27" fillId="4" borderId="1" xfId="10" applyNumberFormat="1" applyFont="1" applyFill="1" applyBorder="1" applyAlignment="1">
      <alignment horizontal="center" vertical="center"/>
    </xf>
    <xf numFmtId="4" fontId="27" fillId="4" borderId="2" xfId="10" applyNumberFormat="1" applyFont="1" applyFill="1" applyBorder="1" applyAlignment="1">
      <alignment horizontal="center" vertical="center"/>
    </xf>
    <xf numFmtId="4" fontId="27" fillId="4" borderId="6" xfId="10" applyNumberFormat="1" applyFont="1" applyFill="1" applyBorder="1" applyAlignment="1">
      <alignment horizontal="center" vertical="center"/>
    </xf>
    <xf numFmtId="4" fontId="10" fillId="4" borderId="3" xfId="10" applyNumberFormat="1" applyFont="1" applyFill="1" applyBorder="1" applyAlignment="1">
      <alignment horizontal="center" vertical="center"/>
    </xf>
    <xf numFmtId="49" fontId="10" fillId="6" borderId="3" xfId="7" applyNumberFormat="1" applyFont="1" applyFill="1" applyBorder="1" applyAlignment="1">
      <alignment horizontal="center" vertical="center"/>
    </xf>
    <xf numFmtId="0" fontId="10" fillId="6" borderId="3" xfId="7" applyFont="1" applyFill="1" applyBorder="1" applyAlignment="1">
      <alignment horizontal="center"/>
    </xf>
    <xf numFmtId="10" fontId="5" fillId="0" borderId="3" xfId="0" applyNumberFormat="1" applyFont="1" applyBorder="1" applyAlignment="1" applyProtection="1">
      <alignment horizontal="center"/>
      <protection locked="0"/>
    </xf>
  </cellXfs>
  <cellStyles count="21">
    <cellStyle name="40% - Accent4" xfId="14" builtinId="43"/>
    <cellStyle name="40% - Accent4 2" xfId="11" xr:uid="{00000000-0005-0000-0000-000001000000}"/>
    <cellStyle name="Accent1 2" xfId="10" xr:uid="{00000000-0005-0000-0000-000002000000}"/>
    <cellStyle name="Accent6 2" xfId="12" xr:uid="{00000000-0005-0000-0000-000003000000}"/>
    <cellStyle name="Comma" xfId="4" builtinId="3"/>
    <cellStyle name="Comma 2" xfId="13" xr:uid="{00000000-0005-0000-0000-000005000000}"/>
    <cellStyle name="Good 2" xfId="8" xr:uid="{00000000-0005-0000-0000-000006000000}"/>
    <cellStyle name="Heading 1 2" xfId="20" xr:uid="{118F4ED4-94D0-4EEF-A2DF-8AB0FE07C041}"/>
    <cellStyle name="Hyperlink" xfId="1" builtinId="8"/>
    <cellStyle name="Normal" xfId="0" builtinId="0"/>
    <cellStyle name="Normal 2" xfId="2" xr:uid="{00000000-0005-0000-0000-000009000000}"/>
    <cellStyle name="Normal 2 2" xfId="3" xr:uid="{00000000-0005-0000-0000-00000A000000}"/>
    <cellStyle name="Normal 2 2 2" xfId="17" xr:uid="{00000000-0005-0000-0000-00000B000000}"/>
    <cellStyle name="Normal 2 3" xfId="16" xr:uid="{00000000-0005-0000-0000-00000C000000}"/>
    <cellStyle name="Normal 3" xfId="9" xr:uid="{00000000-0005-0000-0000-00000D000000}"/>
    <cellStyle name="Normal 3 2" xfId="15" xr:uid="{00000000-0005-0000-0000-00000E000000}"/>
    <cellStyle name="Normal 3 3" xfId="18" xr:uid="{DFD50536-1B4E-46A9-BAD0-B19A55B93F76}"/>
    <cellStyle name="Normal_Prefills_1" xfId="5" xr:uid="{00000000-0005-0000-0000-00000F000000}"/>
    <cellStyle name="Normal_Sheet1" xfId="6" xr:uid="{00000000-0005-0000-0000-000010000000}"/>
    <cellStyle name="Note 2" xfId="7" xr:uid="{00000000-0005-0000-0000-000011000000}"/>
    <cellStyle name="Note 2 2" xfId="19" xr:uid="{AC742F10-0E60-4064-B382-89351AB620A0}"/>
  </cellStyles>
  <dxfs count="5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font>
      <fill>
        <gradientFill degree="90">
          <stop position="0">
            <color theme="0"/>
          </stop>
          <stop position="1">
            <color theme="5" tint="0.40000610370189521"/>
          </stop>
        </gradientFill>
      </fill>
    </dxf>
    <dxf>
      <font>
        <b/>
        <i/>
      </font>
      <fill>
        <gradientFill degree="90">
          <stop position="0">
            <color rgb="FFFFFF00"/>
          </stop>
          <stop position="1">
            <color theme="4" tint="0.40000610370189521"/>
          </stop>
        </gradientFill>
      </fill>
    </dxf>
    <dxf>
      <font>
        <b/>
        <i/>
      </font>
      <fill>
        <gradientFill degree="90">
          <stop position="0">
            <color rgb="FFFFFF00"/>
          </stop>
          <stop position="1">
            <color theme="4" tint="0.40000610370189521"/>
          </stop>
        </gradientFill>
      </fill>
    </dxf>
    <dxf>
      <font>
        <b/>
        <i/>
      </font>
      <fill>
        <gradientFill degree="90">
          <stop position="0">
            <color theme="0"/>
          </stop>
          <stop position="1">
            <color theme="5" tint="0.40000610370189521"/>
          </stop>
        </gradientFill>
      </fill>
    </dxf>
    <dxf>
      <font>
        <b/>
        <i/>
      </font>
      <fill>
        <gradientFill degree="90">
          <stop position="0">
            <color theme="0"/>
          </stop>
          <stop position="1">
            <color theme="4" tint="0.40000610370189521"/>
          </stop>
        </gradientFill>
      </fill>
    </dxf>
    <dxf>
      <font>
        <b/>
        <i/>
      </font>
      <fill>
        <gradientFill degree="90">
          <stop position="0">
            <color theme="0"/>
          </stop>
          <stop position="1">
            <color theme="5" tint="0.40000610370189521"/>
          </stop>
        </gradientFill>
      </fill>
    </dxf>
    <dxf>
      <font>
        <b/>
        <i/>
      </font>
      <fill>
        <gradientFill degree="90">
          <stop position="0">
            <color theme="0"/>
          </stop>
          <stop position="1">
            <color theme="4" tint="0.40000610370189521"/>
          </stop>
        </gradientFill>
      </fill>
    </dxf>
    <dxf>
      <font>
        <b/>
        <i/>
      </font>
      <fill>
        <gradientFill degree="90">
          <stop position="0">
            <color theme="0"/>
          </stop>
          <stop position="1">
            <color theme="5" tint="0.40000610370189521"/>
          </stop>
        </gradientFill>
      </fill>
    </dxf>
    <dxf>
      <font>
        <b/>
        <i/>
      </font>
      <fill>
        <gradientFill degree="90">
          <stop position="0">
            <color theme="0"/>
          </stop>
          <stop position="1">
            <color theme="4" tint="0.40000610370189521"/>
          </stop>
        </gradientFill>
      </fill>
    </dxf>
    <dxf>
      <font>
        <b/>
        <i/>
      </font>
      <fill>
        <gradientFill degree="90">
          <stop position="0">
            <color theme="0"/>
          </stop>
          <stop position="1">
            <color theme="4" tint="0.40000610370189521"/>
          </stop>
        </gradientFill>
      </fill>
    </dxf>
    <dxf>
      <font>
        <b/>
        <i/>
      </font>
      <fill>
        <gradientFill degree="90">
          <stop position="0">
            <color theme="0"/>
          </stop>
          <stop position="1">
            <color theme="4" tint="0.40000610370189521"/>
          </stop>
        </gradient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6" tint="-0.499984740745262"/>
      </font>
      <fill>
        <patternFill>
          <bgColor rgb="FFE2EFDA"/>
        </patternFill>
      </fill>
    </dxf>
    <dxf>
      <font>
        <color rgb="FFC00000"/>
      </font>
      <fill>
        <patternFill>
          <bgColor rgb="FFFFCCCC"/>
        </patternFill>
      </fill>
    </dxf>
    <dxf>
      <font>
        <color theme="6" tint="-0.499984740745262"/>
      </font>
      <fill>
        <patternFill>
          <bgColor rgb="FFE2EFDA"/>
        </patternFill>
      </fill>
    </dxf>
    <dxf>
      <font>
        <color rgb="FFC00000"/>
      </font>
      <fill>
        <patternFill>
          <bgColor rgb="FFFFCCCC"/>
        </patternFill>
      </fill>
    </dxf>
    <dxf>
      <font>
        <color theme="6" tint="-0.499984740745262"/>
      </font>
      <fill>
        <patternFill>
          <bgColor rgb="FFE2EFDA"/>
        </patternFill>
      </fill>
    </dxf>
    <dxf>
      <font>
        <color rgb="FFC00000"/>
      </font>
      <fill>
        <patternFill>
          <bgColor rgb="FFFFCCCC"/>
        </patternFill>
      </fill>
    </dxf>
    <dxf>
      <font>
        <color theme="6" tint="-0.499984740745262"/>
      </font>
      <fill>
        <patternFill>
          <bgColor rgb="FFE2EFDA"/>
        </patternFill>
      </fill>
    </dxf>
    <dxf>
      <font>
        <color rgb="FFC00000"/>
      </font>
      <fill>
        <patternFill>
          <bgColor rgb="FFFFCCCC"/>
        </patternFill>
      </fill>
    </dxf>
    <dxf>
      <font>
        <color rgb="FFC00000"/>
      </font>
      <fill>
        <patternFill>
          <bgColor rgb="FFFFCCCC"/>
        </patternFill>
      </fill>
    </dxf>
    <dxf>
      <font>
        <b/>
        <i/>
      </font>
      <fill>
        <gradientFill degree="90">
          <stop position="0">
            <color theme="0"/>
          </stop>
          <stop position="1">
            <color theme="5" tint="0.40000610370189521"/>
          </stop>
        </gradientFill>
      </fill>
    </dxf>
    <dxf>
      <font>
        <b/>
        <i/>
      </font>
      <fill>
        <gradientFill degree="90">
          <stop position="0">
            <color theme="0"/>
          </stop>
          <stop position="1">
            <color theme="4" tint="0.40000610370189521"/>
          </stop>
        </gradientFill>
      </fill>
    </dxf>
    <dxf>
      <font>
        <b/>
        <i/>
      </font>
      <fill>
        <gradientFill degree="90">
          <stop position="0">
            <color theme="0"/>
          </stop>
          <stop position="1">
            <color theme="4" tint="0.40000610370189521"/>
          </stop>
        </gradientFill>
      </fill>
    </dxf>
    <dxf>
      <font>
        <b/>
        <i/>
      </font>
      <fill>
        <gradientFill degree="90">
          <stop position="0">
            <color theme="0"/>
          </stop>
          <stop position="1">
            <color theme="4" tint="0.40000610370189521"/>
          </stop>
        </gradientFill>
      </fill>
    </dxf>
    <dxf>
      <font>
        <b/>
        <i/>
      </font>
      <fill>
        <gradientFill degree="90">
          <stop position="0">
            <color theme="0"/>
          </stop>
          <stop position="1">
            <color theme="5" tint="0.40000610370189521"/>
          </stop>
        </gradientFill>
      </fill>
    </dxf>
    <dxf>
      <font>
        <b/>
        <i/>
      </font>
      <fill>
        <gradientFill degree="90">
          <stop position="0">
            <color theme="0"/>
          </stop>
          <stop position="1">
            <color theme="4" tint="0.40000610370189521"/>
          </stop>
        </gradientFill>
      </fill>
    </dxf>
    <dxf>
      <font>
        <b/>
        <i/>
      </font>
      <fill>
        <gradientFill degree="90">
          <stop position="0">
            <color rgb="FFDA9896"/>
          </stop>
          <stop position="1">
            <color rgb="FF96B4D8"/>
          </stop>
        </gradientFill>
      </fill>
    </dxf>
    <dxf>
      <font>
        <b/>
        <i/>
      </font>
      <fill>
        <gradientFill degree="90">
          <stop position="0">
            <color theme="0"/>
          </stop>
          <stop position="1">
            <color theme="5" tint="0.40000610370189521"/>
          </stop>
        </gradientFill>
      </fill>
    </dxf>
    <dxf>
      <font>
        <b/>
        <i/>
      </font>
      <fill>
        <gradientFill degree="90">
          <stop position="0">
            <color theme="0"/>
          </stop>
          <stop position="1">
            <color theme="5" tint="0.40000610370189521"/>
          </stop>
        </gradientFill>
      </fill>
    </dxf>
    <dxf>
      <font>
        <b/>
        <i/>
      </font>
      <fill>
        <gradientFill degree="90">
          <stop position="0">
            <color theme="0"/>
          </stop>
          <stop position="1">
            <color theme="4" tint="0.40000610370189521"/>
          </stop>
        </gradientFill>
      </fill>
    </dxf>
    <dxf>
      <font>
        <b/>
        <i/>
      </font>
      <fill>
        <gradientFill degree="90">
          <stop position="0">
            <color theme="0"/>
          </stop>
          <stop position="1">
            <color rgb="FFDA9896"/>
          </stop>
        </gradientFill>
      </fill>
    </dxf>
    <dxf>
      <font>
        <b/>
        <i/>
      </font>
      <fill>
        <gradientFill degree="90">
          <stop position="0">
            <color theme="0"/>
          </stop>
          <stop position="1">
            <color rgb="FF96B4D8"/>
          </stop>
        </gradient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D2F0FF"/>
      <color rgb="FFFCD5B4"/>
      <color rgb="FFFFCCCC"/>
      <color rgb="FFE2EFDA"/>
      <color rgb="FFD8E4BC"/>
      <color rgb="FFC7E0B4"/>
      <color rgb="FFDA9896"/>
      <color rgb="FF96B4D8"/>
      <color rgb="FFF4D9FB"/>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06/relationships/vbaProject" Target="vbaProject.bin"/><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fmlaLink="$A$20"/>
</file>

<file path=xl/ctrlProps/ctrlProp10.xml><?xml version="1.0" encoding="utf-8"?>
<formControlPr xmlns="http://schemas.microsoft.com/office/spreadsheetml/2009/9/main" objectType="CheckBox" fmlaLink="$A$29"/>
</file>

<file path=xl/ctrlProps/ctrlProp11.xml><?xml version="1.0" encoding="utf-8"?>
<formControlPr xmlns="http://schemas.microsoft.com/office/spreadsheetml/2009/9/main" objectType="CheckBox" fmlaLink="$A$30"/>
</file>

<file path=xl/ctrlProps/ctrlProp12.xml><?xml version="1.0" encoding="utf-8"?>
<formControlPr xmlns="http://schemas.microsoft.com/office/spreadsheetml/2009/9/main" objectType="CheckBox" fmlaLink="$A$31"/>
</file>

<file path=xl/ctrlProps/ctrlProp2.xml><?xml version="1.0" encoding="utf-8"?>
<formControlPr xmlns="http://schemas.microsoft.com/office/spreadsheetml/2009/9/main" objectType="CheckBox" fmlaLink="$A$21"/>
</file>

<file path=xl/ctrlProps/ctrlProp3.xml><?xml version="1.0" encoding="utf-8"?>
<formControlPr xmlns="http://schemas.microsoft.com/office/spreadsheetml/2009/9/main" objectType="CheckBox" fmlaLink="$A$22"/>
</file>

<file path=xl/ctrlProps/ctrlProp4.xml><?xml version="1.0" encoding="utf-8"?>
<formControlPr xmlns="http://schemas.microsoft.com/office/spreadsheetml/2009/9/main" objectType="CheckBox" fmlaLink="$A$23"/>
</file>

<file path=xl/ctrlProps/ctrlProp5.xml><?xml version="1.0" encoding="utf-8"?>
<formControlPr xmlns="http://schemas.microsoft.com/office/spreadsheetml/2009/9/main" objectType="CheckBox" fmlaLink="$A$24"/>
</file>

<file path=xl/ctrlProps/ctrlProp6.xml><?xml version="1.0" encoding="utf-8"?>
<formControlPr xmlns="http://schemas.microsoft.com/office/spreadsheetml/2009/9/main" objectType="CheckBox" fmlaLink="$A$25"/>
</file>

<file path=xl/ctrlProps/ctrlProp7.xml><?xml version="1.0" encoding="utf-8"?>
<formControlPr xmlns="http://schemas.microsoft.com/office/spreadsheetml/2009/9/main" objectType="CheckBox" fmlaLink="$A$26"/>
</file>

<file path=xl/ctrlProps/ctrlProp8.xml><?xml version="1.0" encoding="utf-8"?>
<formControlPr xmlns="http://schemas.microsoft.com/office/spreadsheetml/2009/9/main" objectType="CheckBox" fmlaLink="$A$27"/>
</file>

<file path=xl/ctrlProps/ctrlProp9.xml><?xml version="1.0" encoding="utf-8"?>
<formControlPr xmlns="http://schemas.microsoft.com/office/spreadsheetml/2009/9/main" objectType="CheckBox" fmlaLink="$A$28"/>
</file>

<file path=xl/drawings/_rels/drawing13.xml.rels><?xml version="1.0" encoding="UTF-8" standalone="yes"?>
<Relationships xmlns="http://schemas.openxmlformats.org/package/2006/relationships"><Relationship Id="rId3" Type="http://schemas.openxmlformats.org/officeDocument/2006/relationships/image" Target="../media/image3.png"/><Relationship Id="rId2" Type="http://schemas.microsoft.com/office/2007/relationships/hdphoto" Target="../media/hdphoto1.wdp"/><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8" Type="http://schemas.openxmlformats.org/officeDocument/2006/relationships/hyperlink" Target="#Budget!B9"/><Relationship Id="rId13" Type="http://schemas.openxmlformats.org/officeDocument/2006/relationships/hyperlink" Target="#Budget!B31"/><Relationship Id="rId3" Type="http://schemas.openxmlformats.org/officeDocument/2006/relationships/hyperlink" Target="#Budget!B140"/><Relationship Id="rId7" Type="http://schemas.openxmlformats.org/officeDocument/2006/relationships/hyperlink" Target="#Budget!B320"/><Relationship Id="rId12" Type="http://schemas.openxmlformats.org/officeDocument/2006/relationships/hyperlink" Target="#Budget!B23"/><Relationship Id="rId2" Type="http://schemas.openxmlformats.org/officeDocument/2006/relationships/hyperlink" Target="#Budget!B93"/><Relationship Id="rId1" Type="http://schemas.openxmlformats.org/officeDocument/2006/relationships/hyperlink" Target="#Budget!B53"/><Relationship Id="rId6" Type="http://schemas.openxmlformats.org/officeDocument/2006/relationships/hyperlink" Target="#Budget!B275"/><Relationship Id="rId11" Type="http://schemas.openxmlformats.org/officeDocument/2006/relationships/hyperlink" Target="#Budget!B20"/><Relationship Id="rId5" Type="http://schemas.openxmlformats.org/officeDocument/2006/relationships/hyperlink" Target="#Budget!B230"/><Relationship Id="rId10" Type="http://schemas.openxmlformats.org/officeDocument/2006/relationships/hyperlink" Target="#Budget!B17"/><Relationship Id="rId4" Type="http://schemas.openxmlformats.org/officeDocument/2006/relationships/hyperlink" Target="#Budget!B184"/><Relationship Id="rId9" Type="http://schemas.openxmlformats.org/officeDocument/2006/relationships/hyperlink" Target="#Budget!B13"/></Relationships>
</file>

<file path=xl/drawings/_rels/drawing5.xml.rels><?xml version="1.0" encoding="UTF-8" standalone="yes"?>
<Relationships xmlns="http://schemas.openxmlformats.org/package/2006/relationships"><Relationship Id="rId8" Type="http://schemas.openxmlformats.org/officeDocument/2006/relationships/hyperlink" Target="#Transferability!B52"/><Relationship Id="rId13" Type="http://schemas.openxmlformats.org/officeDocument/2006/relationships/hyperlink" Target="#Transferability!B280"/><Relationship Id="rId3" Type="http://schemas.openxmlformats.org/officeDocument/2006/relationships/hyperlink" Target="#Transferability!B19"/><Relationship Id="rId7" Type="http://schemas.openxmlformats.org/officeDocument/2006/relationships/hyperlink" Target="#Transferability!B33"/><Relationship Id="rId12" Type="http://schemas.openxmlformats.org/officeDocument/2006/relationships/hyperlink" Target="#Transferability!B233"/><Relationship Id="rId2" Type="http://schemas.openxmlformats.org/officeDocument/2006/relationships/hyperlink" Target="#Transferability!B15"/><Relationship Id="rId1" Type="http://schemas.openxmlformats.org/officeDocument/2006/relationships/hyperlink" Target="#Transferability!B11"/><Relationship Id="rId6" Type="http://schemas.openxmlformats.org/officeDocument/2006/relationships/hyperlink" Target="#Transferability!B29"/><Relationship Id="rId11" Type="http://schemas.openxmlformats.org/officeDocument/2006/relationships/hyperlink" Target="#Transferability!B185"/><Relationship Id="rId5" Type="http://schemas.openxmlformats.org/officeDocument/2006/relationships/hyperlink" Target="#Transferability!B25"/><Relationship Id="rId10" Type="http://schemas.openxmlformats.org/officeDocument/2006/relationships/hyperlink" Target="#Transferability!B136"/><Relationship Id="rId4" Type="http://schemas.openxmlformats.org/officeDocument/2006/relationships/hyperlink" Target="#Transferability!B22"/><Relationship Id="rId9" Type="http://schemas.openxmlformats.org/officeDocument/2006/relationships/hyperlink" Target="#Transferability!B87"/><Relationship Id="rId14" Type="http://schemas.openxmlformats.org/officeDocument/2006/relationships/hyperlink" Target="#Transferability!B323"/></Relationships>
</file>

<file path=xl/drawings/drawing1.xml><?xml version="1.0" encoding="utf-8"?>
<xdr:wsDr xmlns:xdr="http://schemas.openxmlformats.org/drawingml/2006/spreadsheetDrawing" xmlns:a="http://schemas.openxmlformats.org/drawingml/2006/main">
  <xdr:twoCellAnchor>
    <xdr:from>
      <xdr:col>2</xdr:col>
      <xdr:colOff>438149</xdr:colOff>
      <xdr:row>0</xdr:row>
      <xdr:rowOff>95250</xdr:rowOff>
    </xdr:from>
    <xdr:to>
      <xdr:col>3</xdr:col>
      <xdr:colOff>438149</xdr:colOff>
      <xdr:row>3</xdr:row>
      <xdr:rowOff>95251</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171574" y="95250"/>
          <a:ext cx="1095375" cy="714376"/>
        </a:xfrm>
        <a:prstGeom prst="rect">
          <a:avLst/>
        </a:prstGeom>
        <a:solidFill>
          <a:srgbClr val="FFCC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rgbClr val="C00000"/>
              </a:solidFill>
            </a:rPr>
            <a:t>Warning</a:t>
          </a:r>
          <a:r>
            <a:rPr lang="en-US" sz="1100" b="1">
              <a:solidFill>
                <a:srgbClr val="C00000"/>
              </a:solidFill>
            </a:rPr>
            <a:t>  </a:t>
          </a:r>
          <a:r>
            <a:rPr lang="en-US" sz="1100" b="1"/>
            <a:t>Enable macros if indicated</a:t>
          </a:r>
          <a:endParaRPr lang="en-US" b="1">
            <a:effectLst/>
          </a:endParaRPr>
        </a:p>
        <a:p>
          <a:endParaRPr lang="en-US" sz="1100" baseline="0"/>
        </a:p>
        <a:p>
          <a:endParaRPr 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487680</xdr:colOff>
          <xdr:row>19</xdr:row>
          <xdr:rowOff>68580</xdr:rowOff>
        </xdr:from>
        <xdr:to>
          <xdr:col>2</xdr:col>
          <xdr:colOff>906780</xdr:colOff>
          <xdr:row>19</xdr:row>
          <xdr:rowOff>220980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495300</xdr:colOff>
          <xdr:row>20</xdr:row>
          <xdr:rowOff>30480</xdr:rowOff>
        </xdr:from>
        <xdr:to>
          <xdr:col>2</xdr:col>
          <xdr:colOff>861060</xdr:colOff>
          <xdr:row>20</xdr:row>
          <xdr:rowOff>236220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495300</xdr:colOff>
          <xdr:row>21</xdr:row>
          <xdr:rowOff>30480</xdr:rowOff>
        </xdr:from>
        <xdr:to>
          <xdr:col>2</xdr:col>
          <xdr:colOff>861060</xdr:colOff>
          <xdr:row>21</xdr:row>
          <xdr:rowOff>236220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495300</xdr:colOff>
          <xdr:row>22</xdr:row>
          <xdr:rowOff>76200</xdr:rowOff>
        </xdr:from>
        <xdr:to>
          <xdr:col>2</xdr:col>
          <xdr:colOff>861060</xdr:colOff>
          <xdr:row>22</xdr:row>
          <xdr:rowOff>289560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487680</xdr:colOff>
          <xdr:row>23</xdr:row>
          <xdr:rowOff>30480</xdr:rowOff>
        </xdr:from>
        <xdr:to>
          <xdr:col>2</xdr:col>
          <xdr:colOff>845820</xdr:colOff>
          <xdr:row>23</xdr:row>
          <xdr:rowOff>236220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464820</xdr:colOff>
          <xdr:row>24</xdr:row>
          <xdr:rowOff>60960</xdr:rowOff>
        </xdr:from>
        <xdr:to>
          <xdr:col>2</xdr:col>
          <xdr:colOff>830580</xdr:colOff>
          <xdr:row>24</xdr:row>
          <xdr:rowOff>266700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25</xdr:row>
          <xdr:rowOff>259080</xdr:rowOff>
        </xdr:from>
        <xdr:to>
          <xdr:col>2</xdr:col>
          <xdr:colOff>822960</xdr:colOff>
          <xdr:row>25</xdr:row>
          <xdr:rowOff>464820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26</xdr:row>
          <xdr:rowOff>83820</xdr:rowOff>
        </xdr:from>
        <xdr:to>
          <xdr:col>2</xdr:col>
          <xdr:colOff>822960</xdr:colOff>
          <xdr:row>26</xdr:row>
          <xdr:rowOff>304800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27</xdr:row>
          <xdr:rowOff>83820</xdr:rowOff>
        </xdr:from>
        <xdr:to>
          <xdr:col>2</xdr:col>
          <xdr:colOff>822960</xdr:colOff>
          <xdr:row>27</xdr:row>
          <xdr:rowOff>304800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28</xdr:row>
          <xdr:rowOff>83820</xdr:rowOff>
        </xdr:from>
        <xdr:to>
          <xdr:col>2</xdr:col>
          <xdr:colOff>822960</xdr:colOff>
          <xdr:row>28</xdr:row>
          <xdr:rowOff>304800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29</xdr:row>
          <xdr:rowOff>30480</xdr:rowOff>
        </xdr:from>
        <xdr:to>
          <xdr:col>2</xdr:col>
          <xdr:colOff>822960</xdr:colOff>
          <xdr:row>29</xdr:row>
          <xdr:rowOff>251460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xdr:oneCellAnchor>
    <xdr:from>
      <xdr:col>10</xdr:col>
      <xdr:colOff>114299</xdr:colOff>
      <xdr:row>20</xdr:row>
      <xdr:rowOff>47626</xdr:rowOff>
    </xdr:from>
    <xdr:ext cx="3467101" cy="228599"/>
    <xdr:sp macro="[0]!Button002_Click" textlink="">
      <xdr:nvSpPr>
        <xdr:cNvPr id="41" name="desk1">
          <a:extLst>
            <a:ext uri="{FF2B5EF4-FFF2-40B4-BE49-F238E27FC236}">
              <a16:creationId xmlns:a16="http://schemas.microsoft.com/office/drawing/2014/main" id="{00000000-0008-0000-0000-000029000000}"/>
            </a:ext>
          </a:extLst>
        </xdr:cNvPr>
        <xdr:cNvSpPr>
          <a:spLocks noEditPoints="1" noChangeArrowheads="1"/>
        </xdr:cNvSpPr>
      </xdr:nvSpPr>
      <xdr:spPr bwMode="auto">
        <a:xfrm>
          <a:off x="7505699" y="4743451"/>
          <a:ext cx="3467101" cy="22859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Cover Page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(Narrative Tab)</a:t>
          </a:r>
          <a:endParaRPr lang="en-US" sz="8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114301</xdr:colOff>
      <xdr:row>33</xdr:row>
      <xdr:rowOff>47625</xdr:rowOff>
    </xdr:from>
    <xdr:ext cx="3467100" cy="190500"/>
    <xdr:sp macro="[0]!Button015_Click" textlink="">
      <xdr:nvSpPr>
        <xdr:cNvPr id="42" name="desk1">
          <a:extLst>
            <a:ext uri="{FF2B5EF4-FFF2-40B4-BE49-F238E27FC236}">
              <a16:creationId xmlns:a16="http://schemas.microsoft.com/office/drawing/2014/main" id="{00000000-0008-0000-0000-00002A000000}"/>
            </a:ext>
          </a:extLst>
        </xdr:cNvPr>
        <xdr:cNvSpPr>
          <a:spLocks noEditPoints="1" noChangeArrowheads="1"/>
        </xdr:cNvSpPr>
      </xdr:nvSpPr>
      <xdr:spPr bwMode="auto">
        <a:xfrm>
          <a:off x="7505701" y="9305925"/>
          <a:ext cx="3467100" cy="19050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General Assurances</a:t>
          </a:r>
          <a:endParaRPr lang="en-US" sz="14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95250</xdr:colOff>
      <xdr:row>21</xdr:row>
      <xdr:rowOff>38100</xdr:rowOff>
    </xdr:from>
    <xdr:ext cx="3467101" cy="247650"/>
    <xdr:sp macro="[0]!Button003_Click" textlink="">
      <xdr:nvSpPr>
        <xdr:cNvPr id="43" name="desk1">
          <a:extLst>
            <a:ext uri="{FF2B5EF4-FFF2-40B4-BE49-F238E27FC236}">
              <a16:creationId xmlns:a16="http://schemas.microsoft.com/office/drawing/2014/main" id="{00000000-0008-0000-0000-00002B000000}"/>
            </a:ext>
          </a:extLst>
        </xdr:cNvPr>
        <xdr:cNvSpPr>
          <a:spLocks noEditPoints="1" noChangeArrowheads="1"/>
        </xdr:cNvSpPr>
      </xdr:nvSpPr>
      <xdr:spPr bwMode="auto">
        <a:xfrm>
          <a:off x="7486650" y="5067300"/>
          <a:ext cx="3467101" cy="2476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Budget</a:t>
          </a:r>
          <a:endParaRPr lang="en-US" sz="800" b="0">
            <a:solidFill>
              <a:srgbClr val="FF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85725</xdr:colOff>
      <xdr:row>25</xdr:row>
      <xdr:rowOff>85725</xdr:rowOff>
    </xdr:from>
    <xdr:ext cx="3467101" cy="552449"/>
    <xdr:sp macro="[0]!Button007_Click" textlink="">
      <xdr:nvSpPr>
        <xdr:cNvPr id="44" name="desk1">
          <a:extLst>
            <a:ext uri="{FF2B5EF4-FFF2-40B4-BE49-F238E27FC236}">
              <a16:creationId xmlns:a16="http://schemas.microsoft.com/office/drawing/2014/main" id="{00000000-0008-0000-0000-00002C000000}"/>
            </a:ext>
          </a:extLst>
        </xdr:cNvPr>
        <xdr:cNvSpPr>
          <a:spLocks noEditPoints="1" noChangeArrowheads="1"/>
        </xdr:cNvSpPr>
      </xdr:nvSpPr>
      <xdr:spPr bwMode="auto">
        <a:xfrm>
          <a:off x="7477125" y="6448425"/>
          <a:ext cx="3467101" cy="5524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Programs &amp; Services for ELs &amp; Their Families</a:t>
          </a:r>
          <a:endParaRPr lang="en-US" sz="14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142875</xdr:colOff>
      <xdr:row>26</xdr:row>
      <xdr:rowOff>66675</xdr:rowOff>
    </xdr:from>
    <xdr:ext cx="3467101" cy="200025"/>
    <xdr:sp macro="[0]!Button008_Click" textlink="">
      <xdr:nvSpPr>
        <xdr:cNvPr id="46" name="desk1">
          <a:extLst>
            <a:ext uri="{FF2B5EF4-FFF2-40B4-BE49-F238E27FC236}">
              <a16:creationId xmlns:a16="http://schemas.microsoft.com/office/drawing/2014/main" id="{00000000-0008-0000-0000-00002E000000}"/>
            </a:ext>
          </a:extLst>
        </xdr:cNvPr>
        <xdr:cNvSpPr>
          <a:spLocks noEditPoints="1" noChangeArrowheads="1"/>
        </xdr:cNvSpPr>
      </xdr:nvSpPr>
      <xdr:spPr bwMode="auto">
        <a:xfrm>
          <a:off x="7534275" y="7143750"/>
          <a:ext cx="3467101" cy="2000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Measurable Objectives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(Title III Program Tab)</a:t>
          </a:r>
          <a:endParaRPr lang="en-US" sz="800" b="0">
            <a:solidFill>
              <a:srgbClr val="C00000"/>
            </a:solidFill>
            <a:effectLst/>
            <a:latin typeface="Times New Roman" panose="02020603050405020304" pitchFamily="18" charset="0"/>
            <a:cs typeface="Times New Roman" panose="02020603050405020304" pitchFamily="18" charset="0"/>
          </a:endParaRPr>
        </a:p>
        <a:p>
          <a:pPr algn="ctr" rtl="0" eaLnBrk="1" fontAlgn="auto" latinLnBrk="0" hangingPunct="1"/>
          <a:endParaRPr lang="en-US" sz="1050">
            <a:solidFill>
              <a:srgbClr val="C00000"/>
            </a:solidFill>
            <a:effectLst/>
          </a:endParaRPr>
        </a:p>
      </xdr:txBody>
    </xdr:sp>
    <xdr:clientData/>
  </xdr:oneCellAnchor>
  <xdr:oneCellAnchor>
    <xdr:from>
      <xdr:col>10</xdr:col>
      <xdr:colOff>104775</xdr:colOff>
      <xdr:row>28</xdr:row>
      <xdr:rowOff>66675</xdr:rowOff>
    </xdr:from>
    <xdr:ext cx="3467101" cy="219075"/>
    <xdr:sp macro="[0]!Button010_Click" textlink="">
      <xdr:nvSpPr>
        <xdr:cNvPr id="47" name="desk1">
          <a:extLst>
            <a:ext uri="{FF2B5EF4-FFF2-40B4-BE49-F238E27FC236}">
              <a16:creationId xmlns:a16="http://schemas.microsoft.com/office/drawing/2014/main" id="{00000000-0008-0000-0000-00002F000000}"/>
            </a:ext>
          </a:extLst>
        </xdr:cNvPr>
        <xdr:cNvSpPr>
          <a:spLocks noEditPoints="1" noChangeArrowheads="1"/>
        </xdr:cNvSpPr>
      </xdr:nvSpPr>
      <xdr:spPr bwMode="auto">
        <a:xfrm>
          <a:off x="7496175" y="7715250"/>
          <a:ext cx="3467101" cy="2190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Immigrant Children and Youth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(IY)</a:t>
          </a:r>
          <a:endParaRPr lang="en-US" sz="8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104775</xdr:colOff>
      <xdr:row>30</xdr:row>
      <xdr:rowOff>38100</xdr:rowOff>
    </xdr:from>
    <xdr:ext cx="3467101" cy="200025"/>
    <xdr:sp macro="[0]!Button012_Click" textlink="">
      <xdr:nvSpPr>
        <xdr:cNvPr id="48" name="desk1">
          <a:extLst>
            <a:ext uri="{FF2B5EF4-FFF2-40B4-BE49-F238E27FC236}">
              <a16:creationId xmlns:a16="http://schemas.microsoft.com/office/drawing/2014/main" id="{00000000-0008-0000-0000-000030000000}"/>
            </a:ext>
          </a:extLst>
        </xdr:cNvPr>
        <xdr:cNvSpPr>
          <a:spLocks noEditPoints="1" noChangeArrowheads="1"/>
        </xdr:cNvSpPr>
      </xdr:nvSpPr>
      <xdr:spPr bwMode="auto">
        <a:xfrm>
          <a:off x="7496175" y="8353425"/>
          <a:ext cx="3467101" cy="2000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Calculation of Set-Asides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(Private Schools Tab)</a:t>
          </a:r>
          <a:endParaRPr lang="en-US" sz="8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104775</xdr:colOff>
      <xdr:row>23</xdr:row>
      <xdr:rowOff>66676</xdr:rowOff>
    </xdr:from>
    <xdr:ext cx="3467101" cy="200024"/>
    <xdr:sp macro="[0]!Button005_Click" textlink="">
      <xdr:nvSpPr>
        <xdr:cNvPr id="49" name="desk1">
          <a:extLst>
            <a:ext uri="{FF2B5EF4-FFF2-40B4-BE49-F238E27FC236}">
              <a16:creationId xmlns:a16="http://schemas.microsoft.com/office/drawing/2014/main" id="{00000000-0008-0000-0000-000031000000}"/>
            </a:ext>
          </a:extLst>
        </xdr:cNvPr>
        <xdr:cNvSpPr>
          <a:spLocks noEditPoints="1" noChangeArrowheads="1"/>
        </xdr:cNvSpPr>
      </xdr:nvSpPr>
      <xdr:spPr bwMode="auto">
        <a:xfrm>
          <a:off x="7496175" y="5762626"/>
          <a:ext cx="3467101" cy="200024"/>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Transferability</a:t>
          </a:r>
          <a:endParaRPr lang="en-US" sz="14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104775</xdr:colOff>
      <xdr:row>29</xdr:row>
      <xdr:rowOff>38100</xdr:rowOff>
    </xdr:from>
    <xdr:ext cx="3467101" cy="247650"/>
    <xdr:sp macro="[0]!Button011_Click" textlink="">
      <xdr:nvSpPr>
        <xdr:cNvPr id="50" name="desk1">
          <a:extLst>
            <a:ext uri="{FF2B5EF4-FFF2-40B4-BE49-F238E27FC236}">
              <a16:creationId xmlns:a16="http://schemas.microsoft.com/office/drawing/2014/main" id="{00000000-0008-0000-0000-000032000000}"/>
            </a:ext>
          </a:extLst>
        </xdr:cNvPr>
        <xdr:cNvSpPr>
          <a:spLocks noEditPoints="1" noChangeArrowheads="1"/>
        </xdr:cNvSpPr>
      </xdr:nvSpPr>
      <xdr:spPr bwMode="auto">
        <a:xfrm>
          <a:off x="7496175" y="8020050"/>
          <a:ext cx="3467101" cy="2476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Private School Participation</a:t>
          </a:r>
          <a:endParaRPr lang="en-US" sz="14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114300</xdr:colOff>
      <xdr:row>22</xdr:row>
      <xdr:rowOff>38100</xdr:rowOff>
    </xdr:from>
    <xdr:ext cx="3467101" cy="228600"/>
    <xdr:sp macro="[0]!Button004_Click" textlink="">
      <xdr:nvSpPr>
        <xdr:cNvPr id="51" name="desk1">
          <a:extLst>
            <a:ext uri="{FF2B5EF4-FFF2-40B4-BE49-F238E27FC236}">
              <a16:creationId xmlns:a16="http://schemas.microsoft.com/office/drawing/2014/main" id="{00000000-0008-0000-0000-000033000000}"/>
            </a:ext>
          </a:extLst>
        </xdr:cNvPr>
        <xdr:cNvSpPr>
          <a:spLocks noEditPoints="1" noChangeArrowheads="1"/>
        </xdr:cNvSpPr>
      </xdr:nvSpPr>
      <xdr:spPr bwMode="auto">
        <a:xfrm>
          <a:off x="7505700" y="5400675"/>
          <a:ext cx="3467101" cy="22860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Detailed Budget Breakdown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(Budget Tab)</a:t>
          </a:r>
          <a:endParaRPr lang="en-US" sz="8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76200</xdr:colOff>
      <xdr:row>32</xdr:row>
      <xdr:rowOff>47625</xdr:rowOff>
    </xdr:from>
    <xdr:ext cx="3467101" cy="180975"/>
    <xdr:sp macro="[0]!Button014_Click" textlink="">
      <xdr:nvSpPr>
        <xdr:cNvPr id="52" name="desk1">
          <a:extLst>
            <a:ext uri="{FF2B5EF4-FFF2-40B4-BE49-F238E27FC236}">
              <a16:creationId xmlns:a16="http://schemas.microsoft.com/office/drawing/2014/main" id="{00000000-0008-0000-0000-000034000000}"/>
            </a:ext>
          </a:extLst>
        </xdr:cNvPr>
        <xdr:cNvSpPr>
          <a:spLocks noEditPoints="1" noChangeArrowheads="1"/>
        </xdr:cNvSpPr>
      </xdr:nvSpPr>
      <xdr:spPr bwMode="auto">
        <a:xfrm>
          <a:off x="7467600" y="8991600"/>
          <a:ext cx="3467101" cy="1809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a:solidFill>
                <a:sysClr val="windowText" lastClr="000000"/>
              </a:solidFill>
              <a:effectLst/>
              <a:latin typeface="Times New Roman" panose="02020603050405020304" pitchFamily="18" charset="0"/>
              <a:cs typeface="Times New Roman" panose="02020603050405020304" pitchFamily="18" charset="0"/>
            </a:rPr>
            <a:t>Expenditure Descriptions</a:t>
          </a:r>
        </a:p>
      </xdr:txBody>
    </xdr:sp>
    <xdr:clientData/>
  </xdr:oneCellAnchor>
  <xdr:oneCellAnchor>
    <xdr:from>
      <xdr:col>10</xdr:col>
      <xdr:colOff>114300</xdr:colOff>
      <xdr:row>31</xdr:row>
      <xdr:rowOff>28576</xdr:rowOff>
    </xdr:from>
    <xdr:ext cx="3467101" cy="228600"/>
    <xdr:sp macro="[0]!Button013_Click" textlink="">
      <xdr:nvSpPr>
        <xdr:cNvPr id="53" name="desk1">
          <a:extLst>
            <a:ext uri="{FF2B5EF4-FFF2-40B4-BE49-F238E27FC236}">
              <a16:creationId xmlns:a16="http://schemas.microsoft.com/office/drawing/2014/main" id="{00000000-0008-0000-0000-000035000000}"/>
            </a:ext>
          </a:extLst>
        </xdr:cNvPr>
        <xdr:cNvSpPr>
          <a:spLocks noEditPoints="1" noChangeArrowheads="1"/>
        </xdr:cNvSpPr>
      </xdr:nvSpPr>
      <xdr:spPr bwMode="auto">
        <a:xfrm>
          <a:off x="7505700" y="8658226"/>
          <a:ext cx="3467101" cy="22860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050">
              <a:solidFill>
                <a:srgbClr val="C00000"/>
              </a:solidFill>
              <a:effectLst/>
            </a:rPr>
            <a:t> </a:t>
          </a:r>
          <a:r>
            <a:rPr lang="en-US" sz="1400" b="0">
              <a:solidFill>
                <a:sysClr val="windowText" lastClr="000000"/>
              </a:solidFill>
              <a:effectLst/>
              <a:latin typeface="Times New Roman" panose="02020603050405020304" pitchFamily="18" charset="0"/>
              <a:cs typeface="Times New Roman" panose="02020603050405020304" pitchFamily="18" charset="0"/>
            </a:rPr>
            <a:t>General Education Provisions Act</a:t>
          </a:r>
          <a:r>
            <a:rPr lang="en-US" sz="1400" b="0" baseline="0">
              <a:solidFill>
                <a:sysClr val="windowText" lastClr="000000"/>
              </a:solidFill>
              <a:effectLst/>
              <a:latin typeface="Times New Roman" panose="02020603050405020304" pitchFamily="18" charset="0"/>
              <a:cs typeface="Times New Roman" panose="02020603050405020304" pitchFamily="18" charset="0"/>
            </a:rPr>
            <a:t> </a:t>
          </a:r>
          <a:r>
            <a:rPr lang="en-US" sz="800" b="0" baseline="0">
              <a:solidFill>
                <a:srgbClr val="C00000"/>
              </a:solidFill>
              <a:effectLst/>
              <a:latin typeface="Times New Roman" panose="02020603050405020304" pitchFamily="18" charset="0"/>
              <a:cs typeface="Times New Roman" panose="02020603050405020304" pitchFamily="18" charset="0"/>
            </a:rPr>
            <a:t>(GEPA)</a:t>
          </a:r>
          <a:endParaRPr lang="en-US" sz="8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95250</xdr:colOff>
      <xdr:row>34</xdr:row>
      <xdr:rowOff>38100</xdr:rowOff>
    </xdr:from>
    <xdr:ext cx="3467101" cy="247649"/>
    <xdr:sp macro="[0]!Button016_Click" textlink="">
      <xdr:nvSpPr>
        <xdr:cNvPr id="54" name="desk1">
          <a:extLst>
            <a:ext uri="{FF2B5EF4-FFF2-40B4-BE49-F238E27FC236}">
              <a16:creationId xmlns:a16="http://schemas.microsoft.com/office/drawing/2014/main" id="{00000000-0008-0000-0000-000036000000}"/>
            </a:ext>
          </a:extLst>
        </xdr:cNvPr>
        <xdr:cNvSpPr>
          <a:spLocks noEditPoints="1" noChangeArrowheads="1"/>
        </xdr:cNvSpPr>
      </xdr:nvSpPr>
      <xdr:spPr bwMode="auto">
        <a:xfrm>
          <a:off x="7486650" y="9610725"/>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Program Specific Assurances </a:t>
          </a:r>
          <a:endParaRPr lang="en-US" sz="14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twoCellAnchor>
    <xdr:from>
      <xdr:col>2</xdr:col>
      <xdr:colOff>190500</xdr:colOff>
      <xdr:row>30</xdr:row>
      <xdr:rowOff>219075</xdr:rowOff>
    </xdr:from>
    <xdr:to>
      <xdr:col>3</xdr:col>
      <xdr:colOff>71438</xdr:colOff>
      <xdr:row>31</xdr:row>
      <xdr:rowOff>133351</xdr:rowOff>
    </xdr:to>
    <xdr:cxnSp macro="">
      <xdr:nvCxnSpPr>
        <xdr:cNvPr id="58" name="Straight Arrow Connector 57">
          <a:extLst>
            <a:ext uri="{FF2B5EF4-FFF2-40B4-BE49-F238E27FC236}">
              <a16:creationId xmlns:a16="http://schemas.microsoft.com/office/drawing/2014/main" id="{00000000-0008-0000-0000-00003A000000}"/>
            </a:ext>
          </a:extLst>
        </xdr:cNvPr>
        <xdr:cNvCxnSpPr/>
      </xdr:nvCxnSpPr>
      <xdr:spPr>
        <a:xfrm>
          <a:off x="923925" y="8610600"/>
          <a:ext cx="976313" cy="22860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114300</xdr:colOff>
      <xdr:row>24</xdr:row>
      <xdr:rowOff>76200</xdr:rowOff>
    </xdr:from>
    <xdr:ext cx="3467101" cy="266699"/>
    <xdr:sp macro="[0]!Button006_Click" textlink="">
      <xdr:nvSpPr>
        <xdr:cNvPr id="65" name="desk1">
          <a:extLst>
            <a:ext uri="{FF2B5EF4-FFF2-40B4-BE49-F238E27FC236}">
              <a16:creationId xmlns:a16="http://schemas.microsoft.com/office/drawing/2014/main" id="{00000000-0008-0000-0000-000041000000}"/>
            </a:ext>
          </a:extLst>
        </xdr:cNvPr>
        <xdr:cNvSpPr>
          <a:spLocks noEditPoints="1" noChangeArrowheads="1"/>
        </xdr:cNvSpPr>
      </xdr:nvSpPr>
      <xdr:spPr bwMode="auto">
        <a:xfrm>
          <a:off x="7496175" y="6276975"/>
          <a:ext cx="3467101" cy="26669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Detailed Budget Breakdown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(Transferability Tab)</a:t>
          </a:r>
          <a:endParaRPr lang="en-US" sz="8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133350</xdr:colOff>
      <xdr:row>27</xdr:row>
      <xdr:rowOff>57150</xdr:rowOff>
    </xdr:from>
    <xdr:ext cx="3467101" cy="228599"/>
    <xdr:sp macro="[0]!Button009_Click" textlink="">
      <xdr:nvSpPr>
        <xdr:cNvPr id="67" name="desk1">
          <a:extLst>
            <a:ext uri="{FF2B5EF4-FFF2-40B4-BE49-F238E27FC236}">
              <a16:creationId xmlns:a16="http://schemas.microsoft.com/office/drawing/2014/main" id="{00000000-0008-0000-0000-000043000000}"/>
            </a:ext>
          </a:extLst>
        </xdr:cNvPr>
        <xdr:cNvSpPr>
          <a:spLocks noEditPoints="1" noChangeArrowheads="1"/>
        </xdr:cNvSpPr>
      </xdr:nvSpPr>
      <xdr:spPr bwMode="auto">
        <a:xfrm>
          <a:off x="7524750" y="7372350"/>
          <a:ext cx="3467101" cy="22859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Title III Program Details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(Title III Program Tab)</a:t>
          </a:r>
          <a:endParaRPr lang="en-US" sz="800" b="0">
            <a:solidFill>
              <a:srgbClr val="C00000"/>
            </a:solidFill>
            <a:effectLst/>
            <a:latin typeface="Times New Roman" panose="02020603050405020304" pitchFamily="18" charset="0"/>
            <a:cs typeface="Times New Roman" panose="02020603050405020304" pitchFamily="18" charset="0"/>
          </a:endParaRPr>
        </a:p>
        <a:p>
          <a:pPr algn="ctr" rtl="0" eaLnBrk="1" fontAlgn="auto" latinLnBrk="0" hangingPunct="1"/>
          <a:endParaRPr lang="en-US" sz="1050">
            <a:solidFill>
              <a:srgbClr val="C00000"/>
            </a:solidFill>
            <a:effectLst/>
          </a:endParaRPr>
        </a:p>
      </xdr:txBody>
    </xdr:sp>
    <xdr:clientData/>
  </xdr:oneCellAnchor>
  <xdr:oneCellAnchor>
    <xdr:from>
      <xdr:col>3</xdr:col>
      <xdr:colOff>76200</xdr:colOff>
      <xdr:row>31</xdr:row>
      <xdr:rowOff>180976</xdr:rowOff>
    </xdr:from>
    <xdr:ext cx="1933576" cy="1047750"/>
    <xdr:sp macro="[0]!Select_PrintReports1" textlink="">
      <xdr:nvSpPr>
        <xdr:cNvPr id="32" name="desk1">
          <a:extLst>
            <a:ext uri="{FF2B5EF4-FFF2-40B4-BE49-F238E27FC236}">
              <a16:creationId xmlns:a16="http://schemas.microsoft.com/office/drawing/2014/main" id="{00000000-0008-0000-0000-000020000000}"/>
            </a:ext>
          </a:extLst>
        </xdr:cNvPr>
        <xdr:cNvSpPr>
          <a:spLocks noEditPoints="1" noChangeArrowheads="1"/>
        </xdr:cNvSpPr>
      </xdr:nvSpPr>
      <xdr:spPr bwMode="auto">
        <a:xfrm>
          <a:off x="1905000" y="8886826"/>
          <a:ext cx="1933576" cy="10477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1" i="0" baseline="0">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400" b="1" i="0" u="sng" baseline="0">
              <a:solidFill>
                <a:srgbClr val="C00000"/>
              </a:solidFill>
              <a:effectLst/>
              <a:latin typeface="+mn-lt"/>
              <a:ea typeface="+mn-ea"/>
              <a:cs typeface="Times New Roman" panose="02020603050405020304" pitchFamily="18" charset="0"/>
            </a:rPr>
            <a:t>Print Reports</a:t>
          </a:r>
          <a:r>
            <a:rPr lang="en-US" sz="1400" b="0" i="0" u="none" baseline="0">
              <a:solidFill>
                <a:srgbClr val="C00000"/>
              </a:solidFill>
              <a:effectLst/>
              <a:latin typeface="+mn-lt"/>
              <a:ea typeface="+mn-ea"/>
              <a:cs typeface="Times New Roman" panose="02020603050405020304" pitchFamily="18" charset="0"/>
            </a:rPr>
            <a:t>         </a:t>
          </a:r>
          <a:r>
            <a:rPr lang="en-US" sz="1400" b="1" i="0" baseline="0">
              <a:solidFill>
                <a:sysClr val="windowText" lastClr="000000"/>
              </a:solidFill>
              <a:effectLst/>
              <a:latin typeface="+mn-lt"/>
              <a:ea typeface="+mn-ea"/>
              <a:cs typeface="Times New Roman" panose="02020603050405020304" pitchFamily="18" charset="0"/>
            </a:rPr>
            <a:t>Select the tabs to print.                       </a:t>
          </a:r>
          <a:r>
            <a:rPr lang="en-US" sz="1400" b="1" i="0" baseline="0">
              <a:solidFill>
                <a:schemeClr val="accent3">
                  <a:lumMod val="50000"/>
                </a:schemeClr>
              </a:solidFill>
              <a:effectLst/>
              <a:latin typeface="+mn-lt"/>
              <a:ea typeface="+mn-ea"/>
              <a:cs typeface="Times New Roman" panose="02020603050405020304" pitchFamily="18" charset="0"/>
            </a:rPr>
            <a:t>Push this button.</a:t>
          </a:r>
        </a:p>
      </xdr:txBody>
    </xdr:sp>
    <xdr:clientData/>
  </xdr:oneCellAnchor>
  <xdr:oneCellAnchor>
    <xdr:from>
      <xdr:col>10</xdr:col>
      <xdr:colOff>95250</xdr:colOff>
      <xdr:row>19</xdr:row>
      <xdr:rowOff>66675</xdr:rowOff>
    </xdr:from>
    <xdr:ext cx="3467101" cy="228599"/>
    <xdr:sp macro="[0]!Button001_Click" textlink="">
      <xdr:nvSpPr>
        <xdr:cNvPr id="33" name="desk1">
          <a:extLst>
            <a:ext uri="{FF2B5EF4-FFF2-40B4-BE49-F238E27FC236}">
              <a16:creationId xmlns:a16="http://schemas.microsoft.com/office/drawing/2014/main" id="{00000000-0008-0000-0000-000021000000}"/>
            </a:ext>
          </a:extLst>
        </xdr:cNvPr>
        <xdr:cNvSpPr>
          <a:spLocks noEditPoints="1" noChangeArrowheads="1"/>
        </xdr:cNvSpPr>
      </xdr:nvSpPr>
      <xdr:spPr bwMode="auto">
        <a:xfrm>
          <a:off x="7486650" y="4429125"/>
          <a:ext cx="3467101" cy="22859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Budget Check</a:t>
          </a:r>
          <a:endParaRPr lang="en-US" sz="800" b="0">
            <a:solidFill>
              <a:srgbClr val="FF0000"/>
            </a:solidFill>
            <a:effectLst/>
            <a:latin typeface="Times New Roman" panose="02020603050405020304" pitchFamily="18" charset="0"/>
            <a:cs typeface="Times New Roman" panose="02020603050405020304" pitchFamily="18" charset="0"/>
          </a:endParaRPr>
        </a:p>
      </xdr:txBody>
    </xdr:sp>
    <xdr:clientData/>
  </xdr:oneCellAnchor>
  <mc:AlternateContent xmlns:mc="http://schemas.openxmlformats.org/markup-compatibility/2006">
    <mc:Choice xmlns:a14="http://schemas.microsoft.com/office/drawing/2010/main" Requires="a14">
      <xdr:twoCellAnchor editAs="oneCell">
        <xdr:from>
          <xdr:col>2</xdr:col>
          <xdr:colOff>403860</xdr:colOff>
          <xdr:row>30</xdr:row>
          <xdr:rowOff>45720</xdr:rowOff>
        </xdr:from>
        <xdr:to>
          <xdr:col>2</xdr:col>
          <xdr:colOff>762000</xdr:colOff>
          <xdr:row>30</xdr:row>
          <xdr:rowOff>266700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oneCellAnchor>
    <xdr:from>
      <xdr:col>18</xdr:col>
      <xdr:colOff>114300</xdr:colOff>
      <xdr:row>0</xdr:row>
      <xdr:rowOff>66675</xdr:rowOff>
    </xdr:from>
    <xdr:ext cx="904875" cy="533401"/>
    <xdr:sp macro="[0]!Button000_Click" textlink="">
      <xdr:nvSpPr>
        <xdr:cNvPr id="3" name="desk1">
          <a:extLst>
            <a:ext uri="{FF2B5EF4-FFF2-40B4-BE49-F238E27FC236}">
              <a16:creationId xmlns:a16="http://schemas.microsoft.com/office/drawing/2014/main" id="{00000000-0008-0000-0900-000003000000}"/>
            </a:ext>
          </a:extLst>
        </xdr:cNvPr>
        <xdr:cNvSpPr>
          <a:spLocks noEditPoints="1" noChangeArrowheads="1"/>
        </xdr:cNvSpPr>
      </xdr:nvSpPr>
      <xdr:spPr bwMode="auto">
        <a:xfrm>
          <a:off x="8048625" y="66675"/>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 </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18</xdr:col>
      <xdr:colOff>19050</xdr:colOff>
      <xdr:row>0</xdr:row>
      <xdr:rowOff>57150</xdr:rowOff>
    </xdr:from>
    <xdr:ext cx="904875" cy="533401"/>
    <xdr:sp macro="[0]!Button000_Click" textlink="">
      <xdr:nvSpPr>
        <xdr:cNvPr id="3" name="desk1">
          <a:extLst>
            <a:ext uri="{FF2B5EF4-FFF2-40B4-BE49-F238E27FC236}">
              <a16:creationId xmlns:a16="http://schemas.microsoft.com/office/drawing/2014/main" id="{00000000-0008-0000-0A00-000003000000}"/>
            </a:ext>
          </a:extLst>
        </xdr:cNvPr>
        <xdr:cNvSpPr>
          <a:spLocks noEditPoints="1" noChangeArrowheads="1"/>
        </xdr:cNvSpPr>
      </xdr:nvSpPr>
      <xdr:spPr bwMode="auto">
        <a:xfrm>
          <a:off x="8734425" y="5715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 </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18</xdr:col>
      <xdr:colOff>28575</xdr:colOff>
      <xdr:row>0</xdr:row>
      <xdr:rowOff>95250</xdr:rowOff>
    </xdr:from>
    <xdr:ext cx="904875" cy="533401"/>
    <xdr:sp macro="[0]!Button000_Click" textlink="">
      <xdr:nvSpPr>
        <xdr:cNvPr id="3" name="desk1">
          <a:extLst>
            <a:ext uri="{FF2B5EF4-FFF2-40B4-BE49-F238E27FC236}">
              <a16:creationId xmlns:a16="http://schemas.microsoft.com/office/drawing/2014/main" id="{00000000-0008-0000-0B00-000003000000}"/>
            </a:ext>
          </a:extLst>
        </xdr:cNvPr>
        <xdr:cNvSpPr>
          <a:spLocks noEditPoints="1" noChangeArrowheads="1"/>
        </xdr:cNvSpPr>
      </xdr:nvSpPr>
      <xdr:spPr bwMode="auto">
        <a:xfrm>
          <a:off x="8248650" y="9525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3</xdr:col>
      <xdr:colOff>0</xdr:colOff>
      <xdr:row>197</xdr:row>
      <xdr:rowOff>66675</xdr:rowOff>
    </xdr:from>
    <xdr:to>
      <xdr:col>6</xdr:col>
      <xdr:colOff>0</xdr:colOff>
      <xdr:row>204</xdr:row>
      <xdr:rowOff>123825</xdr:rowOff>
    </xdr:to>
    <xdr:sp macro="" textlink="">
      <xdr:nvSpPr>
        <xdr:cNvPr id="2" name="Oval 1">
          <a:extLst>
            <a:ext uri="{FF2B5EF4-FFF2-40B4-BE49-F238E27FC236}">
              <a16:creationId xmlns:a16="http://schemas.microsoft.com/office/drawing/2014/main" id="{00000000-0008-0000-0C00-000002000000}"/>
            </a:ext>
          </a:extLst>
        </xdr:cNvPr>
        <xdr:cNvSpPr/>
      </xdr:nvSpPr>
      <xdr:spPr>
        <a:xfrm>
          <a:off x="12811125" y="30394275"/>
          <a:ext cx="8277225" cy="1123950"/>
        </a:xfrm>
        <a:prstGeom prst="ellipse">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400" b="1" i="0" u="sng" baseline="0">
              <a:solidFill>
                <a:srgbClr val="C00000"/>
              </a:solidFill>
              <a:effectLst/>
              <a:latin typeface="+mn-lt"/>
              <a:ea typeface="+mn-ea"/>
              <a:cs typeface="+mn-cs"/>
            </a:rPr>
            <a:t>Step 3.  Macro BUTTON 3 </a:t>
          </a:r>
          <a:r>
            <a:rPr lang="en-US" sz="1100" b="1" i="0" u="sng" baseline="0">
              <a:solidFill>
                <a:sysClr val="windowText" lastClr="000000"/>
              </a:solidFill>
              <a:effectLst/>
              <a:latin typeface="+mn-lt"/>
              <a:ea typeface="+mn-ea"/>
              <a:cs typeface="+mn-cs"/>
            </a:rPr>
            <a:t>Push the Button  After CHECK the TABS desired or "ALL"  Press This Macro Button to print the reports.</a:t>
          </a:r>
          <a:endParaRPr lang="en-US" sz="1100" b="1">
            <a:solidFill>
              <a:sysClr val="windowText" lastClr="000000"/>
            </a:solidFill>
            <a:effectLst/>
          </a:endParaRPr>
        </a:p>
        <a:p>
          <a:pPr algn="ctr"/>
          <a:endParaRPr lang="en-US" sz="1100" b="1">
            <a:solidFill>
              <a:sysClr val="windowText" lastClr="000000"/>
            </a:solidFill>
          </a:endParaRPr>
        </a:p>
      </xdr:txBody>
    </xdr:sp>
    <xdr:clientData/>
  </xdr:twoCellAnchor>
  <xdr:twoCellAnchor>
    <xdr:from>
      <xdr:col>6</xdr:col>
      <xdr:colOff>571500</xdr:colOff>
      <xdr:row>212</xdr:row>
      <xdr:rowOff>71438</xdr:rowOff>
    </xdr:from>
    <xdr:to>
      <xdr:col>8</xdr:col>
      <xdr:colOff>481013</xdr:colOff>
      <xdr:row>214</xdr:row>
      <xdr:rowOff>38101</xdr:rowOff>
    </xdr:to>
    <xdr:cxnSp macro="">
      <xdr:nvCxnSpPr>
        <xdr:cNvPr id="4" name="Elbow Connector 3">
          <a:extLst>
            <a:ext uri="{FF2B5EF4-FFF2-40B4-BE49-F238E27FC236}">
              <a16:creationId xmlns:a16="http://schemas.microsoft.com/office/drawing/2014/main" id="{00000000-0008-0000-0C00-000004000000}"/>
            </a:ext>
          </a:extLst>
        </xdr:cNvPr>
        <xdr:cNvCxnSpPr/>
      </xdr:nvCxnSpPr>
      <xdr:spPr>
        <a:xfrm>
          <a:off x="23069550" y="32685038"/>
          <a:ext cx="2357438" cy="271463"/>
        </a:xfrm>
        <a:prstGeom prst="bentConnector2">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0</xdr:colOff>
      <xdr:row>218</xdr:row>
      <xdr:rowOff>47627</xdr:rowOff>
    </xdr:from>
    <xdr:to>
      <xdr:col>6</xdr:col>
      <xdr:colOff>0</xdr:colOff>
      <xdr:row>226</xdr:row>
      <xdr:rowOff>1</xdr:rowOff>
    </xdr:to>
    <xdr:sp macro="" textlink="">
      <xdr:nvSpPr>
        <xdr:cNvPr id="5" name="Flowchart: Process 4">
          <a:extLst>
            <a:ext uri="{FF2B5EF4-FFF2-40B4-BE49-F238E27FC236}">
              <a16:creationId xmlns:a16="http://schemas.microsoft.com/office/drawing/2014/main" id="{00000000-0008-0000-0C00-000005000000}"/>
            </a:ext>
          </a:extLst>
        </xdr:cNvPr>
        <xdr:cNvSpPr/>
      </xdr:nvSpPr>
      <xdr:spPr>
        <a:xfrm>
          <a:off x="10077450" y="33575627"/>
          <a:ext cx="9963150" cy="1171574"/>
        </a:xfrm>
        <a:prstGeom prst="flowChartProcess">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The original files will be saved to subdirectory </a:t>
          </a:r>
          <a:r>
            <a:rPr lang="en-US" sz="1400" b="1">
              <a:solidFill>
                <a:srgbClr val="C00000"/>
              </a:solidFill>
            </a:rPr>
            <a:t>\Title 1A 1D2 </a:t>
          </a:r>
        </a:p>
        <a:p>
          <a:pPr algn="l"/>
          <a:r>
            <a:rPr lang="en-US" sz="1100" b="1">
              <a:solidFill>
                <a:sysClr val="windowText" lastClr="000000"/>
              </a:solidFill>
            </a:rPr>
            <a:t>      MasterReportBook.xlsm</a:t>
          </a:r>
        </a:p>
        <a:p>
          <a:pPr algn="l"/>
          <a:endParaRPr lang="en-US" sz="1100" b="1">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effectLst/>
              <a:latin typeface="+mn-lt"/>
              <a:ea typeface="+mn-ea"/>
              <a:cs typeface="+mn-cs"/>
            </a:rPr>
            <a:t>The original file will also be saved in subdirectory </a:t>
          </a:r>
          <a:r>
            <a:rPr lang="en-US" sz="1400" b="1">
              <a:solidFill>
                <a:srgbClr val="C00000"/>
              </a:solidFill>
              <a:effectLst/>
              <a:latin typeface="+mn-lt"/>
              <a:ea typeface="+mn-ea"/>
              <a:cs typeface="+mn-cs"/>
            </a:rPr>
            <a:t>\History as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rgbClr val="C00000"/>
              </a:solidFill>
              <a:effectLst/>
              <a:latin typeface="+mn-lt"/>
              <a:ea typeface="+mn-ea"/>
              <a:cs typeface="+mn-cs"/>
            </a:rPr>
            <a:t>      YYYY-MM-DD-DIV</a:t>
          </a:r>
          <a:r>
            <a:rPr lang="en-US" sz="1100" b="1" baseline="0">
              <a:solidFill>
                <a:srgbClr val="C00000"/>
              </a:solidFill>
              <a:effectLst/>
              <a:latin typeface="+mn-lt"/>
              <a:ea typeface="+mn-ea"/>
              <a:cs typeface="+mn-cs"/>
            </a:rPr>
            <a:t>#</a:t>
          </a:r>
          <a:r>
            <a:rPr lang="en-US" sz="1100" b="1">
              <a:solidFill>
                <a:srgbClr val="C00000"/>
              </a:solidFill>
              <a:effectLst/>
              <a:latin typeface="+mn-lt"/>
              <a:ea typeface="+mn-ea"/>
              <a:cs typeface="+mn-cs"/>
            </a:rPr>
            <a:t>  Title5-Part-B-App.xlsm  (value in cells C15 and E15)</a:t>
          </a:r>
          <a:endParaRPr lang="en-US" sz="1100" b="1">
            <a:solidFill>
              <a:srgbClr val="FF0000"/>
            </a:solidFill>
          </a:endParaRPr>
        </a:p>
      </xdr:txBody>
    </xdr:sp>
    <xdr:clientData/>
  </xdr:twoCellAnchor>
  <xdr:twoCellAnchor>
    <xdr:from>
      <xdr:col>6</xdr:col>
      <xdr:colOff>190500</xdr:colOff>
      <xdr:row>208</xdr:row>
      <xdr:rowOff>133350</xdr:rowOff>
    </xdr:from>
    <xdr:to>
      <xdr:col>11</xdr:col>
      <xdr:colOff>95250</xdr:colOff>
      <xdr:row>216</xdr:row>
      <xdr:rowOff>95250</xdr:rowOff>
    </xdr:to>
    <xdr:sp macro="" textlink="">
      <xdr:nvSpPr>
        <xdr:cNvPr id="6" name="Flowchart: Process 5">
          <a:extLst>
            <a:ext uri="{FF2B5EF4-FFF2-40B4-BE49-F238E27FC236}">
              <a16:creationId xmlns:a16="http://schemas.microsoft.com/office/drawing/2014/main" id="{00000000-0008-0000-0C00-000006000000}"/>
            </a:ext>
          </a:extLst>
        </xdr:cNvPr>
        <xdr:cNvSpPr/>
      </xdr:nvSpPr>
      <xdr:spPr>
        <a:xfrm>
          <a:off x="22688550" y="32137350"/>
          <a:ext cx="5067300" cy="1181100"/>
        </a:xfrm>
        <a:prstGeom prst="flowChartProcess">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All worksheets</a:t>
          </a:r>
          <a:r>
            <a:rPr lang="en-US" sz="1100" b="1" baseline="0">
              <a:solidFill>
                <a:sysClr val="windowText" lastClr="000000"/>
              </a:solidFill>
            </a:rPr>
            <a:t> will have Accounting to make sure data on the sheet matches Data File Data</a:t>
          </a:r>
        </a:p>
        <a:p>
          <a:pPr algn="l"/>
          <a:r>
            <a:rPr lang="en-US" sz="1400" b="1" baseline="0">
              <a:solidFill>
                <a:sysClr val="windowText" lastClr="000000"/>
              </a:solidFill>
            </a:rPr>
            <a:t>    </a:t>
          </a:r>
          <a:r>
            <a:rPr lang="en-US" sz="1400" b="1" baseline="0">
              <a:solidFill>
                <a:srgbClr val="C00000"/>
              </a:solidFill>
            </a:rPr>
            <a:t>Error </a:t>
          </a:r>
          <a:r>
            <a:rPr lang="en-US" sz="1400" b="1" baseline="0">
              <a:solidFill>
                <a:sysClr val="windowText" lastClr="000000"/>
              </a:solidFill>
            </a:rPr>
            <a:t> </a:t>
          </a:r>
          <a:r>
            <a:rPr lang="en-US" sz="1100" b="1" baseline="0">
              <a:solidFill>
                <a:sysClr val="windowText" lastClr="000000"/>
              </a:solidFill>
            </a:rPr>
            <a:t>Messages will pop up and reconciliations will show where the </a:t>
          </a:r>
        </a:p>
        <a:p>
          <a:pPr algn="l"/>
          <a:r>
            <a:rPr lang="en-US" sz="1100" b="1" baseline="0">
              <a:solidFill>
                <a:sysClr val="windowText" lastClr="000000"/>
              </a:solidFill>
            </a:rPr>
            <a:t>                </a:t>
          </a:r>
          <a:r>
            <a:rPr lang="en-US" sz="1400" b="1" baseline="0">
              <a:solidFill>
                <a:srgbClr val="C00000"/>
              </a:solidFill>
            </a:rPr>
            <a:t>OUT OF BALANCES </a:t>
          </a:r>
          <a:r>
            <a:rPr lang="en-US" sz="1100" b="1" baseline="0">
              <a:solidFill>
                <a:sysClr val="windowText" lastClr="000000"/>
              </a:solidFill>
            </a:rPr>
            <a:t>occurs</a:t>
          </a:r>
        </a:p>
        <a:p>
          <a:pPr algn="l"/>
          <a:r>
            <a:rPr lang="en-US" sz="1100" b="1" baseline="0">
              <a:solidFill>
                <a:sysClr val="windowText" lastClr="000000"/>
              </a:solidFill>
            </a:rPr>
            <a:t>See columns S and T on this sheet</a:t>
          </a:r>
          <a:endParaRPr lang="en-US" sz="1100" b="1">
            <a:solidFill>
              <a:sysClr val="windowText" lastClr="000000"/>
            </a:solidFill>
          </a:endParaRPr>
        </a:p>
      </xdr:txBody>
    </xdr:sp>
    <xdr:clientData/>
  </xdr:twoCellAnchor>
  <xdr:twoCellAnchor>
    <xdr:from>
      <xdr:col>6</xdr:col>
      <xdr:colOff>0</xdr:colOff>
      <xdr:row>197</xdr:row>
      <xdr:rowOff>19051</xdr:rowOff>
    </xdr:from>
    <xdr:to>
      <xdr:col>9</xdr:col>
      <xdr:colOff>304800</xdr:colOff>
      <xdr:row>202</xdr:row>
      <xdr:rowOff>66676</xdr:rowOff>
    </xdr:to>
    <xdr:cxnSp macro="">
      <xdr:nvCxnSpPr>
        <xdr:cNvPr id="10" name="Elbow Connector 9">
          <a:extLst>
            <a:ext uri="{FF2B5EF4-FFF2-40B4-BE49-F238E27FC236}">
              <a16:creationId xmlns:a16="http://schemas.microsoft.com/office/drawing/2014/main" id="{00000000-0008-0000-0C00-00000A000000}"/>
            </a:ext>
          </a:extLst>
        </xdr:cNvPr>
        <xdr:cNvCxnSpPr>
          <a:stCxn id="13" idx="2"/>
          <a:endCxn id="2" idx="0"/>
        </xdr:cNvCxnSpPr>
      </xdr:nvCxnSpPr>
      <xdr:spPr>
        <a:xfrm rot="5400000">
          <a:off x="21183600" y="26479501"/>
          <a:ext cx="809625" cy="8543925"/>
        </a:xfrm>
        <a:prstGeom prst="bentConnector3">
          <a:avLst>
            <a:gd name="adj1" fmla="val 50000"/>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452439</xdr:colOff>
      <xdr:row>195</xdr:row>
      <xdr:rowOff>19049</xdr:rowOff>
    </xdr:from>
    <xdr:to>
      <xdr:col>9</xdr:col>
      <xdr:colOff>304801</xdr:colOff>
      <xdr:row>206</xdr:row>
      <xdr:rowOff>133349</xdr:rowOff>
    </xdr:to>
    <xdr:cxnSp macro="">
      <xdr:nvCxnSpPr>
        <xdr:cNvPr id="11" name="Elbow Connector 10">
          <a:extLst>
            <a:ext uri="{FF2B5EF4-FFF2-40B4-BE49-F238E27FC236}">
              <a16:creationId xmlns:a16="http://schemas.microsoft.com/office/drawing/2014/main" id="{00000000-0008-0000-0C00-00000B000000}"/>
            </a:ext>
          </a:extLst>
        </xdr:cNvPr>
        <xdr:cNvCxnSpPr>
          <a:stCxn id="13" idx="2"/>
          <a:endCxn id="6" idx="0"/>
        </xdr:cNvCxnSpPr>
      </xdr:nvCxnSpPr>
      <xdr:spPr>
        <a:xfrm rot="5400000">
          <a:off x="24734045" y="30706218"/>
          <a:ext cx="1790700" cy="461962"/>
        </a:xfrm>
        <a:prstGeom prst="bentConnector3">
          <a:avLst>
            <a:gd name="adj1" fmla="val 50000"/>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190</xdr:row>
      <xdr:rowOff>80963</xdr:rowOff>
    </xdr:from>
    <xdr:to>
      <xdr:col>7</xdr:col>
      <xdr:colOff>590550</xdr:colOff>
      <xdr:row>190</xdr:row>
      <xdr:rowOff>147638</xdr:rowOff>
    </xdr:to>
    <xdr:cxnSp macro="">
      <xdr:nvCxnSpPr>
        <xdr:cNvPr id="12" name="Elbow Connector 11">
          <a:extLst>
            <a:ext uri="{FF2B5EF4-FFF2-40B4-BE49-F238E27FC236}">
              <a16:creationId xmlns:a16="http://schemas.microsoft.com/office/drawing/2014/main" id="{00000000-0008-0000-0C00-00000C000000}"/>
            </a:ext>
          </a:extLst>
        </xdr:cNvPr>
        <xdr:cNvCxnSpPr>
          <a:endCxn id="13" idx="1"/>
        </xdr:cNvCxnSpPr>
      </xdr:nvCxnSpPr>
      <xdr:spPr>
        <a:xfrm flipV="1">
          <a:off x="21135975" y="29341763"/>
          <a:ext cx="2562225" cy="66675"/>
        </a:xfrm>
        <a:prstGeom prst="bentConnector3">
          <a:avLst>
            <a:gd name="adj1" fmla="val 50000"/>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590550</xdr:colOff>
      <xdr:row>182</xdr:row>
      <xdr:rowOff>142875</xdr:rowOff>
    </xdr:from>
    <xdr:to>
      <xdr:col>11</xdr:col>
      <xdr:colOff>85725</xdr:colOff>
      <xdr:row>196</xdr:row>
      <xdr:rowOff>19050</xdr:rowOff>
    </xdr:to>
    <xdr:sp macro="" textlink="">
      <xdr:nvSpPr>
        <xdr:cNvPr id="13" name="TextBox 12">
          <a:extLst>
            <a:ext uri="{FF2B5EF4-FFF2-40B4-BE49-F238E27FC236}">
              <a16:creationId xmlns:a16="http://schemas.microsoft.com/office/drawing/2014/main" id="{00000000-0008-0000-0C00-00000D000000}"/>
            </a:ext>
          </a:extLst>
        </xdr:cNvPr>
        <xdr:cNvSpPr txBox="1"/>
      </xdr:nvSpPr>
      <xdr:spPr>
        <a:xfrm>
          <a:off x="23698200" y="28184475"/>
          <a:ext cx="4048125" cy="2009775"/>
        </a:xfrm>
        <a:prstGeom prst="rect">
          <a:avLst/>
        </a:prstGeom>
        <a:solidFill>
          <a:srgbClr val="F9FFD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rgbClr val="FF0000"/>
              </a:solidFill>
            </a:rPr>
            <a:t>Steps.</a:t>
          </a:r>
          <a:r>
            <a:rPr lang="en-US" sz="1100"/>
            <a:t>  2. Create a unique home directory on the S:\</a:t>
          </a:r>
          <a:r>
            <a:rPr lang="en-US" sz="1100" baseline="0"/>
            <a:t> drive like S:\.....\Title 1A 1D2</a:t>
          </a:r>
        </a:p>
        <a:p>
          <a:r>
            <a:rPr lang="en-US" sz="1100" baseline="0"/>
            <a:t>     1.a   Store only This file   in this directory.</a:t>
          </a:r>
        </a:p>
        <a:p>
          <a:r>
            <a:rPr lang="en-US" sz="1100" baseline="0">
              <a:latin typeface="Comic Sans MS" panose="030F0702030302020204" pitchFamily="66" charset="0"/>
            </a:rPr>
            <a:t>    1.b Create a \history directory to store completed quarterly this data file and report files.</a:t>
          </a:r>
          <a:endParaRPr lang="en-US" sz="1100">
            <a:latin typeface="Comic Sans MS" panose="030F0702030302020204" pitchFamily="66" charset="0"/>
          </a:endParaRPr>
        </a:p>
        <a:p>
          <a:r>
            <a:rPr lang="en-US" sz="1000">
              <a:effectLst/>
              <a:latin typeface="Comic Sans MS" panose="030F0702030302020204" pitchFamily="66" charset="0"/>
            </a:rPr>
            <a:t>     1c. Manual Enter in these Red Colored boxes if this a new report period</a:t>
          </a:r>
        </a:p>
        <a:p>
          <a:r>
            <a:rPr lang="en-US" sz="1100" baseline="0"/>
            <a:t>	</a:t>
          </a:r>
          <a:endParaRPr lang="en-US" sz="1100" baseline="0">
            <a:latin typeface="+mn-lt"/>
          </a:endParaRPr>
        </a:p>
        <a:p>
          <a:r>
            <a:rPr lang="en-US" sz="1100" baseline="0"/>
            <a:t>    2.   Manually enter numbers into each TAB</a:t>
          </a:r>
        </a:p>
      </xdr:txBody>
    </xdr:sp>
    <xdr:clientData/>
  </xdr:twoCellAnchor>
  <xdr:oneCellAnchor>
    <xdr:from>
      <xdr:col>6</xdr:col>
      <xdr:colOff>0</xdr:colOff>
      <xdr:row>180</xdr:row>
      <xdr:rowOff>114300</xdr:rowOff>
    </xdr:from>
    <xdr:ext cx="1629002" cy="676369"/>
    <xdr:pic>
      <xdr:nvPicPr>
        <xdr:cNvPr id="14" name="Picture 13">
          <a:extLst>
            <a:ext uri="{FF2B5EF4-FFF2-40B4-BE49-F238E27FC236}">
              <a16:creationId xmlns:a16="http://schemas.microsoft.com/office/drawing/2014/main" id="{00000000-0008-0000-0C00-00000E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aturation sat="400000"/>
                  </a14:imgEffect>
                </a14:imgLayer>
              </a14:imgProps>
            </a:ext>
          </a:extLst>
        </a:blip>
        <a:stretch>
          <a:fillRect/>
        </a:stretch>
      </xdr:blipFill>
      <xdr:spPr>
        <a:xfrm>
          <a:off x="21888450" y="27851100"/>
          <a:ext cx="1629002" cy="676369"/>
        </a:xfrm>
        <a:prstGeom prst="rect">
          <a:avLst/>
        </a:prstGeom>
        <a:solidFill>
          <a:srgbClr val="FFFF66"/>
        </a:solidFill>
        <a:ln>
          <a:solidFill>
            <a:schemeClr val="accent1"/>
          </a:solidFill>
        </a:ln>
        <a:effectLst>
          <a:outerShdw blurRad="50800" dist="38100" dir="5400000" algn="t" rotWithShape="0">
            <a:prstClr val="black">
              <a:alpha val="40000"/>
            </a:prstClr>
          </a:outerShdw>
          <a:softEdge rad="31750"/>
        </a:effectLst>
      </xdr:spPr>
    </xdr:pic>
    <xdr:clientData/>
  </xdr:oneCellAnchor>
  <xdr:twoCellAnchor>
    <xdr:from>
      <xdr:col>3</xdr:col>
      <xdr:colOff>0</xdr:colOff>
      <xdr:row>210</xdr:row>
      <xdr:rowOff>0</xdr:rowOff>
    </xdr:from>
    <xdr:to>
      <xdr:col>6</xdr:col>
      <xdr:colOff>0</xdr:colOff>
      <xdr:row>213</xdr:row>
      <xdr:rowOff>76200</xdr:rowOff>
    </xdr:to>
    <xdr:sp macro="" textlink="">
      <xdr:nvSpPr>
        <xdr:cNvPr id="15" name="TextBox 14">
          <a:extLst>
            <a:ext uri="{FF2B5EF4-FFF2-40B4-BE49-F238E27FC236}">
              <a16:creationId xmlns:a16="http://schemas.microsoft.com/office/drawing/2014/main" id="{00000000-0008-0000-0C00-00000F000000}"/>
            </a:ext>
          </a:extLst>
        </xdr:cNvPr>
        <xdr:cNvSpPr txBox="1"/>
      </xdr:nvSpPr>
      <xdr:spPr>
        <a:xfrm>
          <a:off x="12811125" y="32308800"/>
          <a:ext cx="7019925" cy="5334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rgbClr val="FF0000"/>
              </a:solidFill>
            </a:rPr>
            <a:t>Step</a:t>
          </a:r>
          <a:r>
            <a:rPr lang="en-US" sz="1200" b="1" baseline="0">
              <a:solidFill>
                <a:srgbClr val="FF0000"/>
              </a:solidFill>
            </a:rPr>
            <a:t> Final.</a:t>
          </a:r>
          <a:r>
            <a:rPr lang="en-US" sz="1100" baseline="0"/>
            <a:t> (Place a copy of your completed work into the "\History"  directory</a:t>
          </a:r>
          <a:endParaRPr lang="en-US" sz="1100"/>
        </a:p>
      </xdr:txBody>
    </xdr:sp>
    <xdr:clientData/>
  </xdr:twoCellAnchor>
  <xdr:twoCellAnchor>
    <xdr:from>
      <xdr:col>5</xdr:col>
      <xdr:colOff>428625</xdr:colOff>
      <xdr:row>213</xdr:row>
      <xdr:rowOff>76201</xdr:rowOff>
    </xdr:from>
    <xdr:to>
      <xdr:col>6</xdr:col>
      <xdr:colOff>0</xdr:colOff>
      <xdr:row>218</xdr:row>
      <xdr:rowOff>47628</xdr:rowOff>
    </xdr:to>
    <xdr:cxnSp macro="">
      <xdr:nvCxnSpPr>
        <xdr:cNvPr id="16" name="Elbow Connector 15">
          <a:extLst>
            <a:ext uri="{FF2B5EF4-FFF2-40B4-BE49-F238E27FC236}">
              <a16:creationId xmlns:a16="http://schemas.microsoft.com/office/drawing/2014/main" id="{00000000-0008-0000-0C00-000010000000}"/>
            </a:ext>
          </a:extLst>
        </xdr:cNvPr>
        <xdr:cNvCxnSpPr>
          <a:stCxn id="15" idx="2"/>
          <a:endCxn id="5" idx="0"/>
        </xdr:cNvCxnSpPr>
      </xdr:nvCxnSpPr>
      <xdr:spPr>
        <a:xfrm rot="5400000">
          <a:off x="15706724" y="32146877"/>
          <a:ext cx="733427" cy="2124075"/>
        </a:xfrm>
        <a:prstGeom prst="bentConnector3">
          <a:avLst>
            <a:gd name="adj1" fmla="val 50000"/>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66675</xdr:colOff>
      <xdr:row>18</xdr:row>
      <xdr:rowOff>9525</xdr:rowOff>
    </xdr:from>
    <xdr:ext cx="1371600" cy="838200"/>
    <xdr:sp macro="[0]!ChangeColor" textlink="">
      <xdr:nvSpPr>
        <xdr:cNvPr id="23" name="desk1">
          <a:extLst>
            <a:ext uri="{FF2B5EF4-FFF2-40B4-BE49-F238E27FC236}">
              <a16:creationId xmlns:a16="http://schemas.microsoft.com/office/drawing/2014/main" id="{00000000-0008-0000-0C00-000017000000}"/>
            </a:ext>
          </a:extLst>
        </xdr:cNvPr>
        <xdr:cNvSpPr>
          <a:spLocks noEditPoints="1" noChangeArrowheads="1"/>
        </xdr:cNvSpPr>
      </xdr:nvSpPr>
      <xdr:spPr bwMode="auto">
        <a:xfrm>
          <a:off x="19602450" y="2895600"/>
          <a:ext cx="1371600" cy="83820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gradFill flip="none" rotWithShape="1">
          <a:gsLst>
            <a:gs pos="0">
              <a:schemeClr val="accent6">
                <a:lumMod val="5000"/>
                <a:lumOff val="95000"/>
              </a:schemeClr>
            </a:gs>
            <a:gs pos="74000">
              <a:schemeClr val="accent6">
                <a:lumMod val="45000"/>
                <a:lumOff val="55000"/>
              </a:schemeClr>
            </a:gs>
            <a:gs pos="83000">
              <a:schemeClr val="accent6">
                <a:lumMod val="45000"/>
                <a:lumOff val="55000"/>
              </a:schemeClr>
            </a:gs>
            <a:gs pos="100000">
              <a:schemeClr val="accent6">
                <a:lumMod val="30000"/>
                <a:lumOff val="70000"/>
              </a:schemeClr>
            </a:gs>
          </a:gsLst>
          <a:path path="circle">
            <a:fillToRect l="50000" t="50000" r="50000" b="50000"/>
          </a:path>
          <a:tileRect/>
        </a:gra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1" i="0" u="none" strike="noStrike" cap="none" spc="0" baseline="0">
              <a:ln>
                <a:noFill/>
              </a:ln>
              <a:solidFill>
                <a:srgbClr val="FF0000"/>
              </a:solidFill>
              <a:effectLst/>
              <a:latin typeface="+mn-lt"/>
              <a:ea typeface="+mn-ea"/>
              <a:cs typeface="Arial" pitchFamily="34" charset="0"/>
            </a:rPr>
            <a:t>Change</a:t>
          </a:r>
          <a:r>
            <a:rPr lang="en-US" sz="1000" b="1" i="0" u="none" strike="noStrike" cap="none" spc="0" baseline="0">
              <a:ln>
                <a:noFill/>
              </a:ln>
              <a:solidFill>
                <a:schemeClr val="tx1"/>
              </a:solidFill>
              <a:effectLst/>
              <a:latin typeface="+mn-lt"/>
              <a:ea typeface="+mn-ea"/>
              <a:cs typeface="Arial" pitchFamily="34" charset="0"/>
            </a:rPr>
            <a:t> Background color on each TAB from Color A to Color B </a:t>
          </a:r>
          <a:endParaRPr lang="en-US" sz="1000" b="1" i="0" u="none" strike="noStrike" cap="none" spc="0" baseline="0">
            <a:ln>
              <a:noFill/>
            </a:ln>
            <a:solidFill>
              <a:sysClr val="windowText" lastClr="000000"/>
            </a:solidFill>
            <a:effectLst/>
            <a:latin typeface="+mn-lt"/>
            <a:ea typeface="+mn-ea"/>
            <a:cs typeface="Arial" pitchFamily="34" charset="0"/>
          </a:endParaRPr>
        </a:p>
      </xdr:txBody>
    </xdr:sp>
    <xdr:clientData/>
  </xdr:oneCellAnchor>
  <xdr:twoCellAnchor>
    <xdr:from>
      <xdr:col>50</xdr:col>
      <xdr:colOff>95250</xdr:colOff>
      <xdr:row>9</xdr:row>
      <xdr:rowOff>123825</xdr:rowOff>
    </xdr:from>
    <xdr:to>
      <xdr:col>50</xdr:col>
      <xdr:colOff>590550</xdr:colOff>
      <xdr:row>9</xdr:row>
      <xdr:rowOff>133350</xdr:rowOff>
    </xdr:to>
    <xdr:cxnSp macro="">
      <xdr:nvCxnSpPr>
        <xdr:cNvPr id="24" name="Straight Arrow Connector 23">
          <a:extLst>
            <a:ext uri="{FF2B5EF4-FFF2-40B4-BE49-F238E27FC236}">
              <a16:creationId xmlns:a16="http://schemas.microsoft.com/office/drawing/2014/main" id="{00000000-0008-0000-0C00-000018000000}"/>
            </a:ext>
          </a:extLst>
        </xdr:cNvPr>
        <xdr:cNvCxnSpPr/>
      </xdr:nvCxnSpPr>
      <xdr:spPr>
        <a:xfrm flipH="1">
          <a:off x="20850225" y="1552575"/>
          <a:ext cx="495300" cy="9525"/>
        </a:xfrm>
        <a:prstGeom prst="straightConnector1">
          <a:avLst/>
        </a:prstGeom>
        <a:ln w="22225">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52</xdr:col>
      <xdr:colOff>581025</xdr:colOff>
      <xdr:row>14</xdr:row>
      <xdr:rowOff>28576</xdr:rowOff>
    </xdr:from>
    <xdr:ext cx="895350" cy="323850"/>
    <xdr:sp macro="[0]!RefreshButton1_Click" textlink="">
      <xdr:nvSpPr>
        <xdr:cNvPr id="25" name="desk1">
          <a:extLst>
            <a:ext uri="{FF2B5EF4-FFF2-40B4-BE49-F238E27FC236}">
              <a16:creationId xmlns:a16="http://schemas.microsoft.com/office/drawing/2014/main" id="{00000000-0008-0000-0C00-000019000000}"/>
            </a:ext>
          </a:extLst>
        </xdr:cNvPr>
        <xdr:cNvSpPr>
          <a:spLocks noEditPoints="1" noChangeArrowheads="1"/>
        </xdr:cNvSpPr>
      </xdr:nvSpPr>
      <xdr:spPr bwMode="auto">
        <a:xfrm>
          <a:off x="22555200" y="2305051"/>
          <a:ext cx="895350" cy="3238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gradFill flip="none" rotWithShape="1">
          <a:gsLst>
            <a:gs pos="36000">
              <a:schemeClr val="accent4">
                <a:lumMod val="5000"/>
                <a:lumOff val="95000"/>
              </a:schemeClr>
            </a:gs>
            <a:gs pos="100000">
              <a:schemeClr val="accent4">
                <a:lumMod val="45000"/>
                <a:lumOff val="55000"/>
              </a:schemeClr>
            </a:gs>
            <a:gs pos="6000">
              <a:schemeClr val="accent4">
                <a:lumMod val="30000"/>
                <a:lumOff val="70000"/>
              </a:schemeClr>
            </a:gs>
          </a:gsLst>
          <a:path path="rect">
            <a:fillToRect l="50000" t="50000" r="50000" b="50000"/>
          </a:path>
          <a:tileRect/>
        </a:gra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1" i="0" u="none" strike="noStrike" cap="none" spc="0" baseline="0">
              <a:ln>
                <a:noFill/>
              </a:ln>
              <a:solidFill>
                <a:schemeClr val="tx1"/>
              </a:solidFill>
              <a:effectLst/>
              <a:latin typeface="Comic Sans MS" panose="030F0702030302020204" pitchFamily="66" charset="0"/>
              <a:ea typeface="+mn-ea"/>
              <a:cs typeface="Arial" pitchFamily="34" charset="0"/>
            </a:rPr>
            <a:t>Refresh</a:t>
          </a:r>
          <a:endParaRPr lang="en-US" sz="1400" b="1" i="0" u="none" strike="noStrike" cap="none" spc="0" baseline="0">
            <a:ln>
              <a:noFill/>
            </a:ln>
            <a:solidFill>
              <a:sysClr val="windowText" lastClr="000000"/>
            </a:solidFill>
            <a:effectLst/>
            <a:latin typeface="Comic Sans MS" panose="030F0702030302020204" pitchFamily="66" charset="0"/>
            <a:ea typeface="+mn-ea"/>
            <a:cs typeface="Arial" pitchFamily="34" charset="0"/>
          </a:endParaRPr>
        </a:p>
      </xdr:txBody>
    </xdr:sp>
    <xdr:clientData/>
  </xdr:oneCellAnchor>
  <xdr:twoCellAnchor>
    <xdr:from>
      <xdr:col>45</xdr:col>
      <xdr:colOff>571500</xdr:colOff>
      <xdr:row>12</xdr:row>
      <xdr:rowOff>171450</xdr:rowOff>
    </xdr:from>
    <xdr:to>
      <xdr:col>50</xdr:col>
      <xdr:colOff>57151</xdr:colOff>
      <xdr:row>20</xdr:row>
      <xdr:rowOff>57150</xdr:rowOff>
    </xdr:to>
    <xdr:cxnSp macro="">
      <xdr:nvCxnSpPr>
        <xdr:cNvPr id="26" name="Straight Arrow Connector 25">
          <a:extLst>
            <a:ext uri="{FF2B5EF4-FFF2-40B4-BE49-F238E27FC236}">
              <a16:creationId xmlns:a16="http://schemas.microsoft.com/office/drawing/2014/main" id="{00000000-0008-0000-0C00-00001A000000}"/>
            </a:ext>
          </a:extLst>
        </xdr:cNvPr>
        <xdr:cNvCxnSpPr/>
      </xdr:nvCxnSpPr>
      <xdr:spPr>
        <a:xfrm flipH="1">
          <a:off x="17973675" y="2105025"/>
          <a:ext cx="2838451" cy="1143000"/>
        </a:xfrm>
        <a:prstGeom prst="straightConnector1">
          <a:avLst/>
        </a:prstGeom>
        <a:ln w="2222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257175</xdr:colOff>
      <xdr:row>9</xdr:row>
      <xdr:rowOff>133350</xdr:rowOff>
    </xdr:from>
    <xdr:to>
      <xdr:col>49</xdr:col>
      <xdr:colOff>419102</xdr:colOff>
      <xdr:row>19</xdr:row>
      <xdr:rowOff>9525</xdr:rowOff>
    </xdr:to>
    <xdr:cxnSp macro="">
      <xdr:nvCxnSpPr>
        <xdr:cNvPr id="27" name="Straight Arrow Connector 26">
          <a:extLst>
            <a:ext uri="{FF2B5EF4-FFF2-40B4-BE49-F238E27FC236}">
              <a16:creationId xmlns:a16="http://schemas.microsoft.com/office/drawing/2014/main" id="{00000000-0008-0000-0C00-00001B000000}"/>
            </a:ext>
          </a:extLst>
        </xdr:cNvPr>
        <xdr:cNvCxnSpPr/>
      </xdr:nvCxnSpPr>
      <xdr:spPr>
        <a:xfrm flipH="1">
          <a:off x="18307050" y="1562100"/>
          <a:ext cx="2257427" cy="1485900"/>
        </a:xfrm>
        <a:prstGeom prst="straightConnector1">
          <a:avLst/>
        </a:prstGeom>
        <a:ln w="2222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219075</xdr:colOff>
      <xdr:row>20</xdr:row>
      <xdr:rowOff>104775</xdr:rowOff>
    </xdr:from>
    <xdr:to>
      <xdr:col>50</xdr:col>
      <xdr:colOff>552450</xdr:colOff>
      <xdr:row>20</xdr:row>
      <xdr:rowOff>123825</xdr:rowOff>
    </xdr:to>
    <xdr:cxnSp macro="">
      <xdr:nvCxnSpPr>
        <xdr:cNvPr id="28" name="Straight Arrow Connector 27">
          <a:extLst>
            <a:ext uri="{FF2B5EF4-FFF2-40B4-BE49-F238E27FC236}">
              <a16:creationId xmlns:a16="http://schemas.microsoft.com/office/drawing/2014/main" id="{00000000-0008-0000-0C00-00001C000000}"/>
            </a:ext>
          </a:extLst>
        </xdr:cNvPr>
        <xdr:cNvCxnSpPr>
          <a:endCxn id="23" idx="5"/>
        </xdr:cNvCxnSpPr>
      </xdr:nvCxnSpPr>
      <xdr:spPr>
        <a:xfrm flipH="1">
          <a:off x="20974050" y="3295650"/>
          <a:ext cx="333375" cy="19050"/>
        </a:xfrm>
        <a:prstGeom prst="straightConnector1">
          <a:avLst/>
        </a:prstGeom>
        <a:ln w="2222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52</xdr:col>
      <xdr:colOff>285750</xdr:colOff>
      <xdr:row>10</xdr:row>
      <xdr:rowOff>28575</xdr:rowOff>
    </xdr:from>
    <xdr:to>
      <xdr:col>54</xdr:col>
      <xdr:colOff>104916</xdr:colOff>
      <xdr:row>11</xdr:row>
      <xdr:rowOff>95285</xdr:rowOff>
    </xdr:to>
    <xdr:pic>
      <xdr:nvPicPr>
        <xdr:cNvPr id="29" name="Picture 28">
          <a:extLst>
            <a:ext uri="{FF2B5EF4-FFF2-40B4-BE49-F238E27FC236}">
              <a16:creationId xmlns:a16="http://schemas.microsoft.com/office/drawing/2014/main" id="{00000000-0008-0000-0C00-00001D000000}"/>
            </a:ext>
          </a:extLst>
        </xdr:cNvPr>
        <xdr:cNvPicPr>
          <a:picLocks noChangeAspect="1"/>
        </xdr:cNvPicPr>
      </xdr:nvPicPr>
      <xdr:blipFill>
        <a:blip xmlns:r="http://schemas.openxmlformats.org/officeDocument/2006/relationships" r:embed="rId3"/>
        <a:stretch>
          <a:fillRect/>
        </a:stretch>
      </xdr:blipFill>
      <xdr:spPr>
        <a:xfrm>
          <a:off x="22259925" y="1619250"/>
          <a:ext cx="1038366" cy="257210"/>
        </a:xfrm>
        <a:prstGeom prst="rect">
          <a:avLst/>
        </a:prstGeom>
        <a:effectLst>
          <a:softEdge rad="63500"/>
        </a:effectLst>
        <a:scene3d>
          <a:camera prst="orthographicFront"/>
          <a:lightRig rig="threePt" dir="t"/>
        </a:scene3d>
        <a:sp3d>
          <a:bevelT/>
        </a:sp3d>
      </xdr:spPr>
    </xdr:pic>
    <xdr:clientData/>
  </xdr:twoCellAnchor>
  <xdr:oneCellAnchor>
    <xdr:from>
      <xdr:col>10</xdr:col>
      <xdr:colOff>0</xdr:colOff>
      <xdr:row>1</xdr:row>
      <xdr:rowOff>38100</xdr:rowOff>
    </xdr:from>
    <xdr:ext cx="904875" cy="533401"/>
    <xdr:sp macro="[0]!Button000_Click" textlink="">
      <xdr:nvSpPr>
        <xdr:cNvPr id="31" name="desk1">
          <a:extLst>
            <a:ext uri="{FF2B5EF4-FFF2-40B4-BE49-F238E27FC236}">
              <a16:creationId xmlns:a16="http://schemas.microsoft.com/office/drawing/2014/main" id="{00000000-0008-0000-0C00-00001F000000}"/>
            </a:ext>
          </a:extLst>
        </xdr:cNvPr>
        <xdr:cNvSpPr>
          <a:spLocks noEditPoints="1" noChangeArrowheads="1"/>
        </xdr:cNvSpPr>
      </xdr:nvSpPr>
      <xdr:spPr bwMode="auto">
        <a:xfrm>
          <a:off x="7353300" y="200025"/>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FF0000"/>
              </a:solidFill>
              <a:effectLst/>
              <a:latin typeface="+mn-lt"/>
              <a:ea typeface="+mn-ea"/>
              <a:cs typeface="Arial" pitchFamily="34" charset="0"/>
            </a:rPr>
            <a:t>Main Page </a:t>
          </a:r>
          <a:endParaRPr lang="en-US" sz="1050" b="1" i="0" u="none" strike="noStrike" cap="none" spc="0" baseline="0">
            <a:ln>
              <a:noFill/>
            </a:ln>
            <a:solidFill>
              <a:srgbClr val="FF0000"/>
            </a:solidFill>
            <a:effectLst/>
            <a:latin typeface="+mn-lt"/>
            <a:ea typeface="+mn-ea"/>
            <a:cs typeface="Arial" pitchFamily="34" charset="0"/>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5</xdr:col>
      <xdr:colOff>133350</xdr:colOff>
      <xdr:row>0</xdr:row>
      <xdr:rowOff>76200</xdr:rowOff>
    </xdr:from>
    <xdr:ext cx="904875" cy="533401"/>
    <xdr:sp macro="[0]!Button000_Click" textlink="">
      <xdr:nvSpPr>
        <xdr:cNvPr id="3" name="desk1">
          <a:extLst>
            <a:ext uri="{FF2B5EF4-FFF2-40B4-BE49-F238E27FC236}">
              <a16:creationId xmlns:a16="http://schemas.microsoft.com/office/drawing/2014/main" id="{00000000-0008-0000-0100-000003000000}"/>
            </a:ext>
          </a:extLst>
        </xdr:cNvPr>
        <xdr:cNvSpPr>
          <a:spLocks noEditPoints="1" noChangeArrowheads="1"/>
        </xdr:cNvSpPr>
      </xdr:nvSpPr>
      <xdr:spPr bwMode="auto">
        <a:xfrm>
          <a:off x="10791825" y="7620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FF0000"/>
              </a:solidFill>
              <a:effectLst/>
              <a:latin typeface="+mn-lt"/>
              <a:ea typeface="+mn-ea"/>
              <a:cs typeface="Arial" pitchFamily="34" charset="0"/>
            </a:rPr>
            <a:t>Main Page </a:t>
          </a:r>
          <a:endParaRPr lang="en-US" sz="1000" b="1" i="0" u="none" strike="noStrike" cap="none" spc="0" baseline="0">
            <a:ln>
              <a:noFill/>
            </a:ln>
            <a:solidFill>
              <a:srgbClr val="FF0000"/>
            </a:solidFill>
            <a:effectLst/>
            <a:latin typeface="+mn-lt"/>
            <a:ea typeface="+mn-ea"/>
            <a:cs typeface="Arial" pitchFamily="34" charset="0"/>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18</xdr:col>
      <xdr:colOff>114300</xdr:colOff>
      <xdr:row>0</xdr:row>
      <xdr:rowOff>66675</xdr:rowOff>
    </xdr:from>
    <xdr:ext cx="904875" cy="533401"/>
    <xdr:sp macro="[0]!Button000_Click" textlink="">
      <xdr:nvSpPr>
        <xdr:cNvPr id="2" name="desk1">
          <a:extLst>
            <a:ext uri="{FF2B5EF4-FFF2-40B4-BE49-F238E27FC236}">
              <a16:creationId xmlns:a16="http://schemas.microsoft.com/office/drawing/2014/main" id="{00000000-0008-0000-0200-000002000000}"/>
            </a:ext>
          </a:extLst>
        </xdr:cNvPr>
        <xdr:cNvSpPr>
          <a:spLocks noEditPoints="1" noChangeArrowheads="1"/>
        </xdr:cNvSpPr>
      </xdr:nvSpPr>
      <xdr:spPr bwMode="auto">
        <a:xfrm>
          <a:off x="10058400" y="66675"/>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twoCellAnchor editAs="oneCell">
    <xdr:from>
      <xdr:col>1</xdr:col>
      <xdr:colOff>0</xdr:colOff>
      <xdr:row>1</xdr:row>
      <xdr:rowOff>0</xdr:rowOff>
    </xdr:from>
    <xdr:to>
      <xdr:col>3</xdr:col>
      <xdr:colOff>152227</xdr:colOff>
      <xdr:row>6</xdr:row>
      <xdr:rowOff>85607</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duotone>
            <a:schemeClr val="bg2">
              <a:shade val="45000"/>
              <a:satMod val="135000"/>
            </a:schemeClr>
            <a:prstClr val="white"/>
          </a:duotone>
        </a:blip>
        <a:stretch>
          <a:fillRect/>
        </a:stretch>
      </xdr:blipFill>
      <xdr:spPr>
        <a:xfrm>
          <a:off x="47625" y="342900"/>
          <a:ext cx="1371427" cy="89523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18</xdr:col>
      <xdr:colOff>95250</xdr:colOff>
      <xdr:row>0</xdr:row>
      <xdr:rowOff>114300</xdr:rowOff>
    </xdr:from>
    <xdr:ext cx="904875" cy="533401"/>
    <xdr:sp macro="[0]!Button000_Click" textlink="">
      <xdr:nvSpPr>
        <xdr:cNvPr id="3" name="desk1">
          <a:extLst>
            <a:ext uri="{FF2B5EF4-FFF2-40B4-BE49-F238E27FC236}">
              <a16:creationId xmlns:a16="http://schemas.microsoft.com/office/drawing/2014/main" id="{00000000-0008-0000-0300-000003000000}"/>
            </a:ext>
          </a:extLst>
        </xdr:cNvPr>
        <xdr:cNvSpPr>
          <a:spLocks noEditPoints="1" noChangeArrowheads="1"/>
        </xdr:cNvSpPr>
      </xdr:nvSpPr>
      <xdr:spPr bwMode="auto">
        <a:xfrm>
          <a:off x="10039350" y="11430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28575</xdr:colOff>
      <xdr:row>9</xdr:row>
      <xdr:rowOff>228600</xdr:rowOff>
    </xdr:from>
    <xdr:ext cx="1000125" cy="533401"/>
    <xdr:sp macro="" textlink="">
      <xdr:nvSpPr>
        <xdr:cNvPr id="2" name="desk1">
          <a:hlinkClick xmlns:r="http://schemas.openxmlformats.org/officeDocument/2006/relationships" r:id="rId1"/>
          <a:extLst>
            <a:ext uri="{FF2B5EF4-FFF2-40B4-BE49-F238E27FC236}">
              <a16:creationId xmlns:a16="http://schemas.microsoft.com/office/drawing/2014/main" id="{00000000-0008-0000-0300-000002000000}"/>
            </a:ext>
          </a:extLst>
        </xdr:cNvPr>
        <xdr:cNvSpPr>
          <a:spLocks noEditPoints="1" noChangeArrowheads="1"/>
        </xdr:cNvSpPr>
      </xdr:nvSpPr>
      <xdr:spPr bwMode="auto">
        <a:xfrm>
          <a:off x="8096250" y="378142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OC1000 in Budget</a:t>
          </a:r>
        </a:p>
      </xdr:txBody>
    </xdr:sp>
    <xdr:clientData/>
  </xdr:oneCellAnchor>
  <xdr:oneCellAnchor>
    <xdr:from>
      <xdr:col>18</xdr:col>
      <xdr:colOff>19050</xdr:colOff>
      <xdr:row>13</xdr:row>
      <xdr:rowOff>190500</xdr:rowOff>
    </xdr:from>
    <xdr:ext cx="1000125" cy="533401"/>
    <xdr:sp macro="" textlink="">
      <xdr:nvSpPr>
        <xdr:cNvPr id="4" name="desk1">
          <a:hlinkClick xmlns:r="http://schemas.openxmlformats.org/officeDocument/2006/relationships" r:id="rId2"/>
          <a:extLst>
            <a:ext uri="{FF2B5EF4-FFF2-40B4-BE49-F238E27FC236}">
              <a16:creationId xmlns:a16="http://schemas.microsoft.com/office/drawing/2014/main" id="{00000000-0008-0000-0300-000004000000}"/>
            </a:ext>
          </a:extLst>
        </xdr:cNvPr>
        <xdr:cNvSpPr>
          <a:spLocks noEditPoints="1" noChangeArrowheads="1"/>
        </xdr:cNvSpPr>
      </xdr:nvSpPr>
      <xdr:spPr bwMode="auto">
        <a:xfrm>
          <a:off x="8086725" y="469582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OC2000 in Budget</a:t>
          </a:r>
        </a:p>
      </xdr:txBody>
    </xdr:sp>
    <xdr:clientData/>
  </xdr:oneCellAnchor>
  <xdr:oneCellAnchor>
    <xdr:from>
      <xdr:col>18</xdr:col>
      <xdr:colOff>19050</xdr:colOff>
      <xdr:row>16</xdr:row>
      <xdr:rowOff>219075</xdr:rowOff>
    </xdr:from>
    <xdr:ext cx="1000125" cy="533401"/>
    <xdr:sp macro="" textlink="">
      <xdr:nvSpPr>
        <xdr:cNvPr id="5" name="desk1">
          <a:hlinkClick xmlns:r="http://schemas.openxmlformats.org/officeDocument/2006/relationships" r:id="rId3"/>
          <a:extLst>
            <a:ext uri="{FF2B5EF4-FFF2-40B4-BE49-F238E27FC236}">
              <a16:creationId xmlns:a16="http://schemas.microsoft.com/office/drawing/2014/main" id="{00000000-0008-0000-0300-000005000000}"/>
            </a:ext>
          </a:extLst>
        </xdr:cNvPr>
        <xdr:cNvSpPr>
          <a:spLocks noEditPoints="1" noChangeArrowheads="1"/>
        </xdr:cNvSpPr>
      </xdr:nvSpPr>
      <xdr:spPr bwMode="auto">
        <a:xfrm>
          <a:off x="8086725" y="54387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OC3000 in Budget</a:t>
          </a:r>
        </a:p>
      </xdr:txBody>
    </xdr:sp>
    <xdr:clientData/>
  </xdr:oneCellAnchor>
  <xdr:oneCellAnchor>
    <xdr:from>
      <xdr:col>18</xdr:col>
      <xdr:colOff>28575</xdr:colOff>
      <xdr:row>19</xdr:row>
      <xdr:rowOff>219075</xdr:rowOff>
    </xdr:from>
    <xdr:ext cx="1000125" cy="533401"/>
    <xdr:sp macro="" textlink="">
      <xdr:nvSpPr>
        <xdr:cNvPr id="6" name="desk1">
          <a:hlinkClick xmlns:r="http://schemas.openxmlformats.org/officeDocument/2006/relationships" r:id="rId4"/>
          <a:extLst>
            <a:ext uri="{FF2B5EF4-FFF2-40B4-BE49-F238E27FC236}">
              <a16:creationId xmlns:a16="http://schemas.microsoft.com/office/drawing/2014/main" id="{00000000-0008-0000-0300-000006000000}"/>
            </a:ext>
          </a:extLst>
        </xdr:cNvPr>
        <xdr:cNvSpPr>
          <a:spLocks noEditPoints="1" noChangeArrowheads="1"/>
        </xdr:cNvSpPr>
      </xdr:nvSpPr>
      <xdr:spPr bwMode="auto">
        <a:xfrm>
          <a:off x="8096250" y="615315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OC4000 in Budget</a:t>
          </a:r>
        </a:p>
      </xdr:txBody>
    </xdr:sp>
    <xdr:clientData/>
  </xdr:oneCellAnchor>
  <xdr:oneCellAnchor>
    <xdr:from>
      <xdr:col>18</xdr:col>
      <xdr:colOff>9525</xdr:colOff>
      <xdr:row>23</xdr:row>
      <xdr:rowOff>171450</xdr:rowOff>
    </xdr:from>
    <xdr:ext cx="1000125" cy="533401"/>
    <xdr:sp macro="" textlink="">
      <xdr:nvSpPr>
        <xdr:cNvPr id="7" name="desk1">
          <a:hlinkClick xmlns:r="http://schemas.openxmlformats.org/officeDocument/2006/relationships" r:id="rId5"/>
          <a:extLst>
            <a:ext uri="{FF2B5EF4-FFF2-40B4-BE49-F238E27FC236}">
              <a16:creationId xmlns:a16="http://schemas.microsoft.com/office/drawing/2014/main" id="{00000000-0008-0000-0300-000007000000}"/>
            </a:ext>
          </a:extLst>
        </xdr:cNvPr>
        <xdr:cNvSpPr>
          <a:spLocks noEditPoints="1" noChangeArrowheads="1"/>
        </xdr:cNvSpPr>
      </xdr:nvSpPr>
      <xdr:spPr bwMode="auto">
        <a:xfrm>
          <a:off x="8077200" y="705802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OC5000 in Budget</a:t>
          </a:r>
        </a:p>
      </xdr:txBody>
    </xdr:sp>
    <xdr:clientData/>
  </xdr:oneCellAnchor>
  <xdr:oneCellAnchor>
    <xdr:from>
      <xdr:col>18</xdr:col>
      <xdr:colOff>28575</xdr:colOff>
      <xdr:row>27</xdr:row>
      <xdr:rowOff>190500</xdr:rowOff>
    </xdr:from>
    <xdr:ext cx="1000125" cy="533401"/>
    <xdr:sp macro="" textlink="">
      <xdr:nvSpPr>
        <xdr:cNvPr id="8" name="desk1">
          <a:hlinkClick xmlns:r="http://schemas.openxmlformats.org/officeDocument/2006/relationships" r:id="rId6"/>
          <a:extLst>
            <a:ext uri="{FF2B5EF4-FFF2-40B4-BE49-F238E27FC236}">
              <a16:creationId xmlns:a16="http://schemas.microsoft.com/office/drawing/2014/main" id="{00000000-0008-0000-0300-000008000000}"/>
            </a:ext>
          </a:extLst>
        </xdr:cNvPr>
        <xdr:cNvSpPr>
          <a:spLocks noEditPoints="1" noChangeArrowheads="1"/>
        </xdr:cNvSpPr>
      </xdr:nvSpPr>
      <xdr:spPr bwMode="auto">
        <a:xfrm>
          <a:off x="8096250" y="80295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OC6000 in Budget</a:t>
          </a:r>
        </a:p>
      </xdr:txBody>
    </xdr:sp>
    <xdr:clientData/>
  </xdr:oneCellAnchor>
  <xdr:oneCellAnchor>
    <xdr:from>
      <xdr:col>18</xdr:col>
      <xdr:colOff>19050</xdr:colOff>
      <xdr:row>30</xdr:row>
      <xdr:rowOff>114300</xdr:rowOff>
    </xdr:from>
    <xdr:ext cx="1000125" cy="533401"/>
    <xdr:sp macro="" textlink="">
      <xdr:nvSpPr>
        <xdr:cNvPr id="9" name="desk1">
          <a:hlinkClick xmlns:r="http://schemas.openxmlformats.org/officeDocument/2006/relationships" r:id="rId7"/>
          <a:extLst>
            <a:ext uri="{FF2B5EF4-FFF2-40B4-BE49-F238E27FC236}">
              <a16:creationId xmlns:a16="http://schemas.microsoft.com/office/drawing/2014/main" id="{00000000-0008-0000-0300-000009000000}"/>
            </a:ext>
          </a:extLst>
        </xdr:cNvPr>
        <xdr:cNvSpPr>
          <a:spLocks noEditPoints="1" noChangeArrowheads="1"/>
        </xdr:cNvSpPr>
      </xdr:nvSpPr>
      <xdr:spPr bwMode="auto">
        <a:xfrm>
          <a:off x="8086725" y="866775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OC8000 in Budget</a:t>
          </a:r>
        </a:p>
      </xdr:txBody>
    </xdr:sp>
    <xdr:clientData/>
  </xdr:oneCellAnchor>
  <xdr:oneCellAnchor>
    <xdr:from>
      <xdr:col>18</xdr:col>
      <xdr:colOff>85725</xdr:colOff>
      <xdr:row>43</xdr:row>
      <xdr:rowOff>0</xdr:rowOff>
    </xdr:from>
    <xdr:ext cx="904875" cy="533401"/>
    <xdr:sp macro="[0]!Button000_Click" textlink="">
      <xdr:nvSpPr>
        <xdr:cNvPr id="10" name="desk1">
          <a:extLst>
            <a:ext uri="{FF2B5EF4-FFF2-40B4-BE49-F238E27FC236}">
              <a16:creationId xmlns:a16="http://schemas.microsoft.com/office/drawing/2014/main" id="{00000000-0008-0000-0300-00000A000000}"/>
            </a:ext>
          </a:extLst>
        </xdr:cNvPr>
        <xdr:cNvSpPr>
          <a:spLocks noEditPoints="1" noChangeArrowheads="1"/>
        </xdr:cNvSpPr>
      </xdr:nvSpPr>
      <xdr:spPr bwMode="auto">
        <a:xfrm>
          <a:off x="8153400" y="11896725"/>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5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57150</xdr:colOff>
      <xdr:row>80</xdr:row>
      <xdr:rowOff>38100</xdr:rowOff>
    </xdr:from>
    <xdr:ext cx="1000125" cy="533401"/>
    <xdr:sp macro="" textlink="">
      <xdr:nvSpPr>
        <xdr:cNvPr id="11" name="desk1">
          <a:hlinkClick xmlns:r="http://schemas.openxmlformats.org/officeDocument/2006/relationships" r:id="rId8"/>
          <a:extLst>
            <a:ext uri="{FF2B5EF4-FFF2-40B4-BE49-F238E27FC236}">
              <a16:creationId xmlns:a16="http://schemas.microsoft.com/office/drawing/2014/main" id="{00000000-0008-0000-0300-00000B000000}"/>
            </a:ext>
          </a:extLst>
        </xdr:cNvPr>
        <xdr:cNvSpPr>
          <a:spLocks noEditPoints="1" noChangeArrowheads="1"/>
        </xdr:cNvSpPr>
      </xdr:nvSpPr>
      <xdr:spPr bwMode="auto">
        <a:xfrm>
          <a:off x="8124825" y="1838325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OC1000 in Summary</a:t>
          </a:r>
        </a:p>
      </xdr:txBody>
    </xdr:sp>
    <xdr:clientData/>
  </xdr:oneCellAnchor>
  <xdr:oneCellAnchor>
    <xdr:from>
      <xdr:col>18</xdr:col>
      <xdr:colOff>38100</xdr:colOff>
      <xdr:row>127</xdr:row>
      <xdr:rowOff>0</xdr:rowOff>
    </xdr:from>
    <xdr:ext cx="1000125" cy="533401"/>
    <xdr:sp macro="" textlink="">
      <xdr:nvSpPr>
        <xdr:cNvPr id="12" name="desk1">
          <a:hlinkClick xmlns:r="http://schemas.openxmlformats.org/officeDocument/2006/relationships" r:id="rId9"/>
          <a:extLst>
            <a:ext uri="{FF2B5EF4-FFF2-40B4-BE49-F238E27FC236}">
              <a16:creationId xmlns:a16="http://schemas.microsoft.com/office/drawing/2014/main" id="{00000000-0008-0000-0300-00000C000000}"/>
            </a:ext>
          </a:extLst>
        </xdr:cNvPr>
        <xdr:cNvSpPr>
          <a:spLocks noEditPoints="1" noChangeArrowheads="1"/>
        </xdr:cNvSpPr>
      </xdr:nvSpPr>
      <xdr:spPr bwMode="auto">
        <a:xfrm>
          <a:off x="8105775" y="2615565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OC2000 in Summary</a:t>
          </a:r>
        </a:p>
      </xdr:txBody>
    </xdr:sp>
    <xdr:clientData/>
  </xdr:oneCellAnchor>
  <xdr:oneCellAnchor>
    <xdr:from>
      <xdr:col>18</xdr:col>
      <xdr:colOff>66675</xdr:colOff>
      <xdr:row>171</xdr:row>
      <xdr:rowOff>9525</xdr:rowOff>
    </xdr:from>
    <xdr:ext cx="1000125" cy="533401"/>
    <xdr:sp macro="" textlink="">
      <xdr:nvSpPr>
        <xdr:cNvPr id="13" name="desk1">
          <a:hlinkClick xmlns:r="http://schemas.openxmlformats.org/officeDocument/2006/relationships" r:id="rId10"/>
          <a:extLst>
            <a:ext uri="{FF2B5EF4-FFF2-40B4-BE49-F238E27FC236}">
              <a16:creationId xmlns:a16="http://schemas.microsoft.com/office/drawing/2014/main" id="{00000000-0008-0000-0300-00000D000000}"/>
            </a:ext>
          </a:extLst>
        </xdr:cNvPr>
        <xdr:cNvSpPr>
          <a:spLocks noEditPoints="1" noChangeArrowheads="1"/>
        </xdr:cNvSpPr>
      </xdr:nvSpPr>
      <xdr:spPr bwMode="auto">
        <a:xfrm>
          <a:off x="8134350" y="334803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OC3000 in Summary</a:t>
          </a:r>
        </a:p>
      </xdr:txBody>
    </xdr:sp>
    <xdr:clientData/>
  </xdr:oneCellAnchor>
  <xdr:oneCellAnchor>
    <xdr:from>
      <xdr:col>18</xdr:col>
      <xdr:colOff>85725</xdr:colOff>
      <xdr:row>216</xdr:row>
      <xdr:rowOff>142875</xdr:rowOff>
    </xdr:from>
    <xdr:ext cx="1000125" cy="533401"/>
    <xdr:sp macro="" textlink="">
      <xdr:nvSpPr>
        <xdr:cNvPr id="14" name="desk1">
          <a:hlinkClick xmlns:r="http://schemas.openxmlformats.org/officeDocument/2006/relationships" r:id="rId11"/>
          <a:extLst>
            <a:ext uri="{FF2B5EF4-FFF2-40B4-BE49-F238E27FC236}">
              <a16:creationId xmlns:a16="http://schemas.microsoft.com/office/drawing/2014/main" id="{00000000-0008-0000-0300-00000E000000}"/>
            </a:ext>
          </a:extLst>
        </xdr:cNvPr>
        <xdr:cNvSpPr>
          <a:spLocks noEditPoints="1" noChangeArrowheads="1"/>
        </xdr:cNvSpPr>
      </xdr:nvSpPr>
      <xdr:spPr bwMode="auto">
        <a:xfrm>
          <a:off x="8153400" y="4109085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OC4000 in Summary</a:t>
          </a:r>
        </a:p>
      </xdr:txBody>
    </xdr:sp>
    <xdr:clientData/>
  </xdr:oneCellAnchor>
  <xdr:oneCellAnchor>
    <xdr:from>
      <xdr:col>18</xdr:col>
      <xdr:colOff>47625</xdr:colOff>
      <xdr:row>261</xdr:row>
      <xdr:rowOff>85725</xdr:rowOff>
    </xdr:from>
    <xdr:ext cx="1000125" cy="533401"/>
    <xdr:sp macro="" textlink="">
      <xdr:nvSpPr>
        <xdr:cNvPr id="15" name="desk1">
          <a:hlinkClick xmlns:r="http://schemas.openxmlformats.org/officeDocument/2006/relationships" r:id="rId12"/>
          <a:extLst>
            <a:ext uri="{FF2B5EF4-FFF2-40B4-BE49-F238E27FC236}">
              <a16:creationId xmlns:a16="http://schemas.microsoft.com/office/drawing/2014/main" id="{00000000-0008-0000-0300-00000F000000}"/>
            </a:ext>
          </a:extLst>
        </xdr:cNvPr>
        <xdr:cNvSpPr>
          <a:spLocks noEditPoints="1" noChangeArrowheads="1"/>
        </xdr:cNvSpPr>
      </xdr:nvSpPr>
      <xdr:spPr bwMode="auto">
        <a:xfrm>
          <a:off x="8115300" y="4851082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OC5000 in Summary</a:t>
          </a:r>
        </a:p>
      </xdr:txBody>
    </xdr:sp>
    <xdr:clientData/>
  </xdr:oneCellAnchor>
  <xdr:oneCellAnchor>
    <xdr:from>
      <xdr:col>18</xdr:col>
      <xdr:colOff>66675</xdr:colOff>
      <xdr:row>309</xdr:row>
      <xdr:rowOff>66675</xdr:rowOff>
    </xdr:from>
    <xdr:ext cx="1000125" cy="533401"/>
    <xdr:sp macro="" textlink="">
      <xdr:nvSpPr>
        <xdr:cNvPr id="16" name="desk1">
          <a:hlinkClick xmlns:r="http://schemas.openxmlformats.org/officeDocument/2006/relationships" r:id="rId12"/>
          <a:extLst>
            <a:ext uri="{FF2B5EF4-FFF2-40B4-BE49-F238E27FC236}">
              <a16:creationId xmlns:a16="http://schemas.microsoft.com/office/drawing/2014/main" id="{00000000-0008-0000-0300-000010000000}"/>
            </a:ext>
          </a:extLst>
        </xdr:cNvPr>
        <xdr:cNvSpPr>
          <a:spLocks noEditPoints="1" noChangeArrowheads="1"/>
        </xdr:cNvSpPr>
      </xdr:nvSpPr>
      <xdr:spPr bwMode="auto">
        <a:xfrm>
          <a:off x="8343900" y="9157335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OC6000 in Summary</a:t>
          </a:r>
        </a:p>
      </xdr:txBody>
    </xdr:sp>
    <xdr:clientData/>
  </xdr:oneCellAnchor>
  <xdr:oneCellAnchor>
    <xdr:from>
      <xdr:col>18</xdr:col>
      <xdr:colOff>66675</xdr:colOff>
      <xdr:row>351</xdr:row>
      <xdr:rowOff>19050</xdr:rowOff>
    </xdr:from>
    <xdr:ext cx="1000125" cy="533401"/>
    <xdr:sp macro="" textlink="">
      <xdr:nvSpPr>
        <xdr:cNvPr id="17" name="desk1">
          <a:hlinkClick xmlns:r="http://schemas.openxmlformats.org/officeDocument/2006/relationships" r:id="rId13"/>
          <a:extLst>
            <a:ext uri="{FF2B5EF4-FFF2-40B4-BE49-F238E27FC236}">
              <a16:creationId xmlns:a16="http://schemas.microsoft.com/office/drawing/2014/main" id="{00000000-0008-0000-0300-000011000000}"/>
            </a:ext>
          </a:extLst>
        </xdr:cNvPr>
        <xdr:cNvSpPr>
          <a:spLocks noEditPoints="1" noChangeArrowheads="1"/>
        </xdr:cNvSpPr>
      </xdr:nvSpPr>
      <xdr:spPr bwMode="auto">
        <a:xfrm>
          <a:off x="8343900" y="10337482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OC8000 in Summary</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18</xdr:col>
      <xdr:colOff>66675</xdr:colOff>
      <xdr:row>0</xdr:row>
      <xdr:rowOff>95250</xdr:rowOff>
    </xdr:from>
    <xdr:ext cx="904875" cy="533401"/>
    <xdr:sp macro="[0]!Button000_Click" textlink="">
      <xdr:nvSpPr>
        <xdr:cNvPr id="3" name="desk1">
          <a:extLst>
            <a:ext uri="{FF2B5EF4-FFF2-40B4-BE49-F238E27FC236}">
              <a16:creationId xmlns:a16="http://schemas.microsoft.com/office/drawing/2014/main" id="{00000000-0008-0000-0400-000003000000}"/>
            </a:ext>
          </a:extLst>
        </xdr:cNvPr>
        <xdr:cNvSpPr>
          <a:spLocks noEditPoints="1" noChangeArrowheads="1"/>
        </xdr:cNvSpPr>
      </xdr:nvSpPr>
      <xdr:spPr bwMode="auto">
        <a:xfrm>
          <a:off x="8896350" y="9525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 </a:t>
          </a:r>
          <a:endParaRPr lang="en-US" sz="105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38100</xdr:colOff>
      <xdr:row>41</xdr:row>
      <xdr:rowOff>228600</xdr:rowOff>
    </xdr:from>
    <xdr:ext cx="904875" cy="533401"/>
    <xdr:sp macro="[0]!Button000_Click" textlink="">
      <xdr:nvSpPr>
        <xdr:cNvPr id="5" name="desk1">
          <a:extLst>
            <a:ext uri="{FF2B5EF4-FFF2-40B4-BE49-F238E27FC236}">
              <a16:creationId xmlns:a16="http://schemas.microsoft.com/office/drawing/2014/main" id="{00000000-0008-0000-0400-000005000000}"/>
            </a:ext>
          </a:extLst>
        </xdr:cNvPr>
        <xdr:cNvSpPr>
          <a:spLocks noEditPoints="1" noChangeArrowheads="1"/>
        </xdr:cNvSpPr>
      </xdr:nvSpPr>
      <xdr:spPr bwMode="auto">
        <a:xfrm>
          <a:off x="8867775" y="1042035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57150</xdr:colOff>
      <xdr:row>74</xdr:row>
      <xdr:rowOff>95250</xdr:rowOff>
    </xdr:from>
    <xdr:ext cx="1000125" cy="533401"/>
    <xdr:sp macro="" textlink="">
      <xdr:nvSpPr>
        <xdr:cNvPr id="4" name="desk1">
          <a:hlinkClick xmlns:r="http://schemas.openxmlformats.org/officeDocument/2006/relationships" r:id="rId1"/>
          <a:extLst>
            <a:ext uri="{FF2B5EF4-FFF2-40B4-BE49-F238E27FC236}">
              <a16:creationId xmlns:a16="http://schemas.microsoft.com/office/drawing/2014/main" id="{00000000-0008-0000-0400-000004000000}"/>
            </a:ext>
          </a:extLst>
        </xdr:cNvPr>
        <xdr:cNvSpPr>
          <a:spLocks noEditPoints="1" noChangeArrowheads="1"/>
        </xdr:cNvSpPr>
      </xdr:nvSpPr>
      <xdr:spPr bwMode="auto">
        <a:xfrm>
          <a:off x="8886825" y="2063115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OC1000 in Summary</a:t>
          </a:r>
        </a:p>
      </xdr:txBody>
    </xdr:sp>
    <xdr:clientData/>
  </xdr:oneCellAnchor>
  <xdr:oneCellAnchor>
    <xdr:from>
      <xdr:col>18</xdr:col>
      <xdr:colOff>9525</xdr:colOff>
      <xdr:row>124</xdr:row>
      <xdr:rowOff>66675</xdr:rowOff>
    </xdr:from>
    <xdr:ext cx="1000125" cy="533401"/>
    <xdr:sp macro="" textlink="">
      <xdr:nvSpPr>
        <xdr:cNvPr id="6" name="desk1">
          <a:hlinkClick xmlns:r="http://schemas.openxmlformats.org/officeDocument/2006/relationships" r:id="rId2"/>
          <a:extLst>
            <a:ext uri="{FF2B5EF4-FFF2-40B4-BE49-F238E27FC236}">
              <a16:creationId xmlns:a16="http://schemas.microsoft.com/office/drawing/2014/main" id="{00000000-0008-0000-0400-000006000000}"/>
            </a:ext>
          </a:extLst>
        </xdr:cNvPr>
        <xdr:cNvSpPr>
          <a:spLocks noEditPoints="1" noChangeArrowheads="1"/>
        </xdr:cNvSpPr>
      </xdr:nvSpPr>
      <xdr:spPr bwMode="auto">
        <a:xfrm>
          <a:off x="8839200" y="3403282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000" b="1" i="0" u="none" strike="noStrike" cap="none" spc="0" baseline="0">
              <a:ln>
                <a:noFill/>
              </a:ln>
              <a:solidFill>
                <a:srgbClr val="C00000"/>
              </a:solidFill>
              <a:effectLst/>
              <a:latin typeface="+mn-lt"/>
              <a:ea typeface="+mn-ea"/>
              <a:cs typeface="Arial" pitchFamily="34" charset="0"/>
            </a:rPr>
            <a:t>OC2000 in Summary</a:t>
          </a:r>
        </a:p>
      </xdr:txBody>
    </xdr:sp>
    <xdr:clientData/>
  </xdr:oneCellAnchor>
  <xdr:oneCellAnchor>
    <xdr:from>
      <xdr:col>18</xdr:col>
      <xdr:colOff>66675</xdr:colOff>
      <xdr:row>172</xdr:row>
      <xdr:rowOff>19050</xdr:rowOff>
    </xdr:from>
    <xdr:ext cx="1000125" cy="571501"/>
    <xdr:sp macro="" textlink="">
      <xdr:nvSpPr>
        <xdr:cNvPr id="7" name="desk1">
          <a:hlinkClick xmlns:r="http://schemas.openxmlformats.org/officeDocument/2006/relationships" r:id="rId3"/>
          <a:extLst>
            <a:ext uri="{FF2B5EF4-FFF2-40B4-BE49-F238E27FC236}">
              <a16:creationId xmlns:a16="http://schemas.microsoft.com/office/drawing/2014/main" id="{00000000-0008-0000-0400-000007000000}"/>
            </a:ext>
          </a:extLst>
        </xdr:cNvPr>
        <xdr:cNvSpPr>
          <a:spLocks noEditPoints="1" noChangeArrowheads="1"/>
        </xdr:cNvSpPr>
      </xdr:nvSpPr>
      <xdr:spPr bwMode="auto">
        <a:xfrm>
          <a:off x="8896350" y="47577375"/>
          <a:ext cx="1000125" cy="5715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000" b="1" i="0" u="none" strike="noStrike" cap="none" spc="0" baseline="0">
              <a:ln>
                <a:noFill/>
              </a:ln>
              <a:solidFill>
                <a:srgbClr val="C00000"/>
              </a:solidFill>
              <a:effectLst/>
              <a:latin typeface="+mn-lt"/>
              <a:ea typeface="+mn-ea"/>
              <a:cs typeface="Arial" pitchFamily="34" charset="0"/>
            </a:rPr>
            <a:t>OC3000 in Summary</a:t>
          </a:r>
        </a:p>
      </xdr:txBody>
    </xdr:sp>
    <xdr:clientData/>
  </xdr:oneCellAnchor>
  <xdr:oneCellAnchor>
    <xdr:from>
      <xdr:col>18</xdr:col>
      <xdr:colOff>47625</xdr:colOff>
      <xdr:row>221</xdr:row>
      <xdr:rowOff>114300</xdr:rowOff>
    </xdr:from>
    <xdr:ext cx="1000125" cy="533401"/>
    <xdr:sp macro="" textlink="">
      <xdr:nvSpPr>
        <xdr:cNvPr id="8" name="desk1">
          <a:hlinkClick xmlns:r="http://schemas.openxmlformats.org/officeDocument/2006/relationships" r:id="rId4"/>
          <a:extLst>
            <a:ext uri="{FF2B5EF4-FFF2-40B4-BE49-F238E27FC236}">
              <a16:creationId xmlns:a16="http://schemas.microsoft.com/office/drawing/2014/main" id="{00000000-0008-0000-0400-000008000000}"/>
            </a:ext>
          </a:extLst>
        </xdr:cNvPr>
        <xdr:cNvSpPr>
          <a:spLocks noEditPoints="1" noChangeArrowheads="1"/>
        </xdr:cNvSpPr>
      </xdr:nvSpPr>
      <xdr:spPr bwMode="auto">
        <a:xfrm>
          <a:off x="8877300" y="6086475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OC4000 in Summary</a:t>
          </a:r>
        </a:p>
        <a:p>
          <a:pPr marL="0" marR="0" indent="0" algn="ctr" defTabSz="914400" rtl="0" eaLnBrk="1" fontAlgn="auto" latinLnBrk="0" hangingPunct="1">
            <a:lnSpc>
              <a:spcPct val="100000"/>
            </a:lnSpc>
            <a:spcBef>
              <a:spcPts val="0"/>
            </a:spcBef>
            <a:spcAft>
              <a:spcPts val="0"/>
            </a:spcAft>
            <a:buClrTx/>
            <a:buSzTx/>
            <a:buFontTx/>
            <a:buNone/>
            <a:tabLst/>
            <a:defRPr sz="1000"/>
          </a:pPr>
          <a:endParaRPr lang="en-US" sz="1000" b="1" i="0" u="none" strike="noStrike" cap="none" spc="0" baseline="0">
            <a:ln>
              <a:noFill/>
            </a:ln>
            <a:solidFill>
              <a:srgbClr val="FF0000"/>
            </a:solidFill>
            <a:effectLst/>
            <a:latin typeface="+mn-lt"/>
            <a:ea typeface="+mn-ea"/>
            <a:cs typeface="Arial" pitchFamily="34" charset="0"/>
          </a:endParaRPr>
        </a:p>
      </xdr:txBody>
    </xdr:sp>
    <xdr:clientData/>
  </xdr:oneCellAnchor>
  <xdr:oneCellAnchor>
    <xdr:from>
      <xdr:col>18</xdr:col>
      <xdr:colOff>47625</xdr:colOff>
      <xdr:row>268</xdr:row>
      <xdr:rowOff>123825</xdr:rowOff>
    </xdr:from>
    <xdr:ext cx="1000125" cy="533401"/>
    <xdr:sp macro="" textlink="">
      <xdr:nvSpPr>
        <xdr:cNvPr id="9" name="desk1">
          <a:hlinkClick xmlns:r="http://schemas.openxmlformats.org/officeDocument/2006/relationships" r:id="rId5"/>
          <a:extLst>
            <a:ext uri="{FF2B5EF4-FFF2-40B4-BE49-F238E27FC236}">
              <a16:creationId xmlns:a16="http://schemas.microsoft.com/office/drawing/2014/main" id="{00000000-0008-0000-0400-000009000000}"/>
            </a:ext>
          </a:extLst>
        </xdr:cNvPr>
        <xdr:cNvSpPr>
          <a:spLocks noEditPoints="1" noChangeArrowheads="1"/>
        </xdr:cNvSpPr>
      </xdr:nvSpPr>
      <xdr:spPr bwMode="auto">
        <a:xfrm>
          <a:off x="8877300" y="7427595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OC5000 in Summary</a:t>
          </a:r>
        </a:p>
      </xdr:txBody>
    </xdr:sp>
    <xdr:clientData/>
  </xdr:oneCellAnchor>
  <xdr:oneCellAnchor>
    <xdr:from>
      <xdr:col>18</xdr:col>
      <xdr:colOff>28575</xdr:colOff>
      <xdr:row>313</xdr:row>
      <xdr:rowOff>57150</xdr:rowOff>
    </xdr:from>
    <xdr:ext cx="1000125" cy="533401"/>
    <xdr:sp macro="" textlink="">
      <xdr:nvSpPr>
        <xdr:cNvPr id="10" name="desk1">
          <a:hlinkClick xmlns:r="http://schemas.openxmlformats.org/officeDocument/2006/relationships" r:id="rId6"/>
          <a:extLst>
            <a:ext uri="{FF2B5EF4-FFF2-40B4-BE49-F238E27FC236}">
              <a16:creationId xmlns:a16="http://schemas.microsoft.com/office/drawing/2014/main" id="{00000000-0008-0000-0400-00000A000000}"/>
            </a:ext>
          </a:extLst>
        </xdr:cNvPr>
        <xdr:cNvSpPr>
          <a:spLocks noEditPoints="1" noChangeArrowheads="1"/>
        </xdr:cNvSpPr>
      </xdr:nvSpPr>
      <xdr:spPr bwMode="auto">
        <a:xfrm>
          <a:off x="8858250" y="8692515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OC6000 in Summary</a:t>
          </a:r>
        </a:p>
      </xdr:txBody>
    </xdr:sp>
    <xdr:clientData/>
  </xdr:oneCellAnchor>
  <xdr:oneCellAnchor>
    <xdr:from>
      <xdr:col>18</xdr:col>
      <xdr:colOff>57150</xdr:colOff>
      <xdr:row>355</xdr:row>
      <xdr:rowOff>66675</xdr:rowOff>
    </xdr:from>
    <xdr:ext cx="1000125" cy="533401"/>
    <xdr:sp macro="" textlink="">
      <xdr:nvSpPr>
        <xdr:cNvPr id="11" name="desk1">
          <a:hlinkClick xmlns:r="http://schemas.openxmlformats.org/officeDocument/2006/relationships" r:id="rId7"/>
          <a:extLst>
            <a:ext uri="{FF2B5EF4-FFF2-40B4-BE49-F238E27FC236}">
              <a16:creationId xmlns:a16="http://schemas.microsoft.com/office/drawing/2014/main" id="{00000000-0008-0000-0400-00000B000000}"/>
            </a:ext>
          </a:extLst>
        </xdr:cNvPr>
        <xdr:cNvSpPr>
          <a:spLocks noEditPoints="1" noChangeArrowheads="1"/>
        </xdr:cNvSpPr>
      </xdr:nvSpPr>
      <xdr:spPr bwMode="auto">
        <a:xfrm>
          <a:off x="8886825" y="981360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OC8000 in Summary</a:t>
          </a:r>
        </a:p>
      </xdr:txBody>
    </xdr:sp>
    <xdr:clientData/>
  </xdr:oneCellAnchor>
  <xdr:oneCellAnchor>
    <xdr:from>
      <xdr:col>18</xdr:col>
      <xdr:colOff>66675</xdr:colOff>
      <xdr:row>11</xdr:row>
      <xdr:rowOff>133350</xdr:rowOff>
    </xdr:from>
    <xdr:ext cx="1000125" cy="533401"/>
    <xdr:sp macro="" textlink="">
      <xdr:nvSpPr>
        <xdr:cNvPr id="12" name="desk1">
          <a:hlinkClick xmlns:r="http://schemas.openxmlformats.org/officeDocument/2006/relationships" r:id="rId8"/>
          <a:extLst>
            <a:ext uri="{FF2B5EF4-FFF2-40B4-BE49-F238E27FC236}">
              <a16:creationId xmlns:a16="http://schemas.microsoft.com/office/drawing/2014/main" id="{00000000-0008-0000-0400-00000C000000}"/>
            </a:ext>
          </a:extLst>
        </xdr:cNvPr>
        <xdr:cNvSpPr>
          <a:spLocks noEditPoints="1" noChangeArrowheads="1"/>
        </xdr:cNvSpPr>
      </xdr:nvSpPr>
      <xdr:spPr bwMode="auto">
        <a:xfrm>
          <a:off x="8896350" y="371475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OC1000 in Budget</a:t>
          </a:r>
        </a:p>
      </xdr:txBody>
    </xdr:sp>
    <xdr:clientData/>
  </xdr:oneCellAnchor>
  <xdr:oneCellAnchor>
    <xdr:from>
      <xdr:col>18</xdr:col>
      <xdr:colOff>28575</xdr:colOff>
      <xdr:row>16</xdr:row>
      <xdr:rowOff>9525</xdr:rowOff>
    </xdr:from>
    <xdr:ext cx="1000125" cy="533401"/>
    <xdr:sp macro="" textlink="">
      <xdr:nvSpPr>
        <xdr:cNvPr id="13" name="desk1">
          <a:hlinkClick xmlns:r="http://schemas.openxmlformats.org/officeDocument/2006/relationships" r:id="rId9"/>
          <a:extLst>
            <a:ext uri="{FF2B5EF4-FFF2-40B4-BE49-F238E27FC236}">
              <a16:creationId xmlns:a16="http://schemas.microsoft.com/office/drawing/2014/main" id="{00000000-0008-0000-0400-00000D000000}"/>
            </a:ext>
          </a:extLst>
        </xdr:cNvPr>
        <xdr:cNvSpPr>
          <a:spLocks noEditPoints="1" noChangeArrowheads="1"/>
        </xdr:cNvSpPr>
      </xdr:nvSpPr>
      <xdr:spPr bwMode="auto">
        <a:xfrm>
          <a:off x="8858250" y="499110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OC2000 in Budget</a:t>
          </a:r>
        </a:p>
      </xdr:txBody>
    </xdr:sp>
    <xdr:clientData/>
  </xdr:oneCellAnchor>
  <xdr:oneCellAnchor>
    <xdr:from>
      <xdr:col>18</xdr:col>
      <xdr:colOff>38100</xdr:colOff>
      <xdr:row>19</xdr:row>
      <xdr:rowOff>9525</xdr:rowOff>
    </xdr:from>
    <xdr:ext cx="1000125" cy="533401"/>
    <xdr:sp macro="" textlink="">
      <xdr:nvSpPr>
        <xdr:cNvPr id="14" name="desk1">
          <a:hlinkClick xmlns:r="http://schemas.openxmlformats.org/officeDocument/2006/relationships" r:id="rId10"/>
          <a:extLst>
            <a:ext uri="{FF2B5EF4-FFF2-40B4-BE49-F238E27FC236}">
              <a16:creationId xmlns:a16="http://schemas.microsoft.com/office/drawing/2014/main" id="{00000000-0008-0000-0400-00000E000000}"/>
            </a:ext>
          </a:extLst>
        </xdr:cNvPr>
        <xdr:cNvSpPr>
          <a:spLocks noEditPoints="1" noChangeArrowheads="1"/>
        </xdr:cNvSpPr>
      </xdr:nvSpPr>
      <xdr:spPr bwMode="auto">
        <a:xfrm>
          <a:off x="8867775" y="577215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OC3000 in Budget</a:t>
          </a:r>
        </a:p>
      </xdr:txBody>
    </xdr:sp>
    <xdr:clientData/>
  </xdr:oneCellAnchor>
  <xdr:oneCellAnchor>
    <xdr:from>
      <xdr:col>18</xdr:col>
      <xdr:colOff>66675</xdr:colOff>
      <xdr:row>22</xdr:row>
      <xdr:rowOff>9525</xdr:rowOff>
    </xdr:from>
    <xdr:ext cx="1000125" cy="533401"/>
    <xdr:sp macro="" textlink="">
      <xdr:nvSpPr>
        <xdr:cNvPr id="15" name="desk1">
          <a:hlinkClick xmlns:r="http://schemas.openxmlformats.org/officeDocument/2006/relationships" r:id="rId11"/>
          <a:extLst>
            <a:ext uri="{FF2B5EF4-FFF2-40B4-BE49-F238E27FC236}">
              <a16:creationId xmlns:a16="http://schemas.microsoft.com/office/drawing/2014/main" id="{00000000-0008-0000-0400-00000F000000}"/>
            </a:ext>
          </a:extLst>
        </xdr:cNvPr>
        <xdr:cNvSpPr>
          <a:spLocks noEditPoints="1" noChangeArrowheads="1"/>
        </xdr:cNvSpPr>
      </xdr:nvSpPr>
      <xdr:spPr bwMode="auto">
        <a:xfrm>
          <a:off x="8896350" y="655320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OC4000 in Budget</a:t>
          </a:r>
        </a:p>
      </xdr:txBody>
    </xdr:sp>
    <xdr:clientData/>
  </xdr:oneCellAnchor>
  <xdr:oneCellAnchor>
    <xdr:from>
      <xdr:col>18</xdr:col>
      <xdr:colOff>57150</xdr:colOff>
      <xdr:row>25</xdr:row>
      <xdr:rowOff>219075</xdr:rowOff>
    </xdr:from>
    <xdr:ext cx="1000125" cy="533401"/>
    <xdr:sp macro="" textlink="">
      <xdr:nvSpPr>
        <xdr:cNvPr id="16" name="desk1">
          <a:hlinkClick xmlns:r="http://schemas.openxmlformats.org/officeDocument/2006/relationships" r:id="rId12"/>
          <a:extLst>
            <a:ext uri="{FF2B5EF4-FFF2-40B4-BE49-F238E27FC236}">
              <a16:creationId xmlns:a16="http://schemas.microsoft.com/office/drawing/2014/main" id="{00000000-0008-0000-0400-000010000000}"/>
            </a:ext>
          </a:extLst>
        </xdr:cNvPr>
        <xdr:cNvSpPr>
          <a:spLocks noEditPoints="1" noChangeArrowheads="1"/>
        </xdr:cNvSpPr>
      </xdr:nvSpPr>
      <xdr:spPr bwMode="auto">
        <a:xfrm>
          <a:off x="8886825" y="754380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OC5000 in Budget</a:t>
          </a:r>
        </a:p>
      </xdr:txBody>
    </xdr:sp>
    <xdr:clientData/>
  </xdr:oneCellAnchor>
  <xdr:oneCellAnchor>
    <xdr:from>
      <xdr:col>18</xdr:col>
      <xdr:colOff>57150</xdr:colOff>
      <xdr:row>30</xdr:row>
      <xdr:rowOff>38100</xdr:rowOff>
    </xdr:from>
    <xdr:ext cx="1000125" cy="533401"/>
    <xdr:sp macro="" textlink="">
      <xdr:nvSpPr>
        <xdr:cNvPr id="17" name="desk1">
          <a:hlinkClick xmlns:r="http://schemas.openxmlformats.org/officeDocument/2006/relationships" r:id="rId13"/>
          <a:extLst>
            <a:ext uri="{FF2B5EF4-FFF2-40B4-BE49-F238E27FC236}">
              <a16:creationId xmlns:a16="http://schemas.microsoft.com/office/drawing/2014/main" id="{00000000-0008-0000-0400-000011000000}"/>
            </a:ext>
          </a:extLst>
        </xdr:cNvPr>
        <xdr:cNvSpPr>
          <a:spLocks noEditPoints="1" noChangeArrowheads="1"/>
        </xdr:cNvSpPr>
      </xdr:nvSpPr>
      <xdr:spPr bwMode="auto">
        <a:xfrm>
          <a:off x="8886825" y="862012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OC6000 in Budget</a:t>
          </a:r>
        </a:p>
      </xdr:txBody>
    </xdr:sp>
    <xdr:clientData/>
  </xdr:oneCellAnchor>
  <xdr:oneCellAnchor>
    <xdr:from>
      <xdr:col>18</xdr:col>
      <xdr:colOff>47625</xdr:colOff>
      <xdr:row>32</xdr:row>
      <xdr:rowOff>95250</xdr:rowOff>
    </xdr:from>
    <xdr:ext cx="1000125" cy="533401"/>
    <xdr:sp macro="" textlink="">
      <xdr:nvSpPr>
        <xdr:cNvPr id="18" name="desk1">
          <a:hlinkClick xmlns:r="http://schemas.openxmlformats.org/officeDocument/2006/relationships" r:id="rId14"/>
          <a:extLst>
            <a:ext uri="{FF2B5EF4-FFF2-40B4-BE49-F238E27FC236}">
              <a16:creationId xmlns:a16="http://schemas.microsoft.com/office/drawing/2014/main" id="{00000000-0008-0000-0400-000012000000}"/>
            </a:ext>
          </a:extLst>
        </xdr:cNvPr>
        <xdr:cNvSpPr>
          <a:spLocks noEditPoints="1" noChangeArrowheads="1"/>
        </xdr:cNvSpPr>
      </xdr:nvSpPr>
      <xdr:spPr bwMode="auto">
        <a:xfrm>
          <a:off x="8877300" y="922020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OC8000 in Budget</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18</xdr:col>
      <xdr:colOff>47625</xdr:colOff>
      <xdr:row>0</xdr:row>
      <xdr:rowOff>57150</xdr:rowOff>
    </xdr:from>
    <xdr:ext cx="904875" cy="533401"/>
    <xdr:sp macro="[0]!Button000_Click" textlink="">
      <xdr:nvSpPr>
        <xdr:cNvPr id="2" name="desk1">
          <a:extLst>
            <a:ext uri="{FF2B5EF4-FFF2-40B4-BE49-F238E27FC236}">
              <a16:creationId xmlns:a16="http://schemas.microsoft.com/office/drawing/2014/main" id="{00000000-0008-0000-0500-000002000000}"/>
            </a:ext>
          </a:extLst>
        </xdr:cNvPr>
        <xdr:cNvSpPr>
          <a:spLocks noEditPoints="1" noChangeArrowheads="1"/>
        </xdr:cNvSpPr>
      </xdr:nvSpPr>
      <xdr:spPr bwMode="auto">
        <a:xfrm>
          <a:off x="9991725" y="5715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 </a:t>
          </a:r>
          <a:endParaRPr lang="en-US" sz="105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19050</xdr:colOff>
      <xdr:row>114</xdr:row>
      <xdr:rowOff>57150</xdr:rowOff>
    </xdr:from>
    <xdr:ext cx="904875" cy="533401"/>
    <xdr:sp macro="[0]!Button000_Click" textlink="">
      <xdr:nvSpPr>
        <xdr:cNvPr id="3" name="desk1">
          <a:extLst>
            <a:ext uri="{FF2B5EF4-FFF2-40B4-BE49-F238E27FC236}">
              <a16:creationId xmlns:a16="http://schemas.microsoft.com/office/drawing/2014/main" id="{00000000-0008-0000-0500-000003000000}"/>
            </a:ext>
          </a:extLst>
        </xdr:cNvPr>
        <xdr:cNvSpPr>
          <a:spLocks noEditPoints="1" noChangeArrowheads="1"/>
        </xdr:cNvSpPr>
      </xdr:nvSpPr>
      <xdr:spPr bwMode="auto">
        <a:xfrm>
          <a:off x="8782050" y="12106275"/>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 </a:t>
          </a:r>
          <a:endParaRPr lang="en-US" sz="105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85725</xdr:colOff>
      <xdr:row>76</xdr:row>
      <xdr:rowOff>133350</xdr:rowOff>
    </xdr:from>
    <xdr:ext cx="904875" cy="533401"/>
    <xdr:sp macro="[0]!Button000_Click" textlink="">
      <xdr:nvSpPr>
        <xdr:cNvPr id="4" name="desk1">
          <a:extLst>
            <a:ext uri="{FF2B5EF4-FFF2-40B4-BE49-F238E27FC236}">
              <a16:creationId xmlns:a16="http://schemas.microsoft.com/office/drawing/2014/main" id="{00000000-0008-0000-0500-000004000000}"/>
            </a:ext>
          </a:extLst>
        </xdr:cNvPr>
        <xdr:cNvSpPr>
          <a:spLocks noEditPoints="1" noChangeArrowheads="1"/>
        </xdr:cNvSpPr>
      </xdr:nvSpPr>
      <xdr:spPr bwMode="auto">
        <a:xfrm>
          <a:off x="8848725" y="2358390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 </a:t>
          </a:r>
          <a:endParaRPr lang="en-US" sz="105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18</xdr:col>
      <xdr:colOff>95250</xdr:colOff>
      <xdr:row>0</xdr:row>
      <xdr:rowOff>66675</xdr:rowOff>
    </xdr:from>
    <xdr:ext cx="904875" cy="533401"/>
    <xdr:sp macro="[0]!Button000_Click" textlink="">
      <xdr:nvSpPr>
        <xdr:cNvPr id="2" name="desk1">
          <a:extLst>
            <a:ext uri="{FF2B5EF4-FFF2-40B4-BE49-F238E27FC236}">
              <a16:creationId xmlns:a16="http://schemas.microsoft.com/office/drawing/2014/main" id="{00000000-0008-0000-0600-000002000000}"/>
            </a:ext>
          </a:extLst>
        </xdr:cNvPr>
        <xdr:cNvSpPr>
          <a:spLocks noEditPoints="1" noChangeArrowheads="1"/>
        </xdr:cNvSpPr>
      </xdr:nvSpPr>
      <xdr:spPr bwMode="auto">
        <a:xfrm>
          <a:off x="10039350" y="66675"/>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23</xdr:col>
      <xdr:colOff>76200</xdr:colOff>
      <xdr:row>0</xdr:row>
      <xdr:rowOff>85725</xdr:rowOff>
    </xdr:from>
    <xdr:ext cx="904875" cy="533401"/>
    <xdr:sp macro="[0]!Button000_Click" textlink="">
      <xdr:nvSpPr>
        <xdr:cNvPr id="2" name="desk1">
          <a:extLst>
            <a:ext uri="{FF2B5EF4-FFF2-40B4-BE49-F238E27FC236}">
              <a16:creationId xmlns:a16="http://schemas.microsoft.com/office/drawing/2014/main" id="{00000000-0008-0000-0700-000002000000}"/>
            </a:ext>
          </a:extLst>
        </xdr:cNvPr>
        <xdr:cNvSpPr>
          <a:spLocks noEditPoints="1" noChangeArrowheads="1"/>
        </xdr:cNvSpPr>
      </xdr:nvSpPr>
      <xdr:spPr bwMode="auto">
        <a:xfrm>
          <a:off x="10477500" y="85725"/>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a:t>
          </a:r>
          <a:endParaRPr lang="en-US" sz="105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23</xdr:col>
      <xdr:colOff>114300</xdr:colOff>
      <xdr:row>29</xdr:row>
      <xdr:rowOff>161925</xdr:rowOff>
    </xdr:from>
    <xdr:ext cx="904875" cy="533401"/>
    <xdr:sp macro="[0]!Button000_Click" textlink="">
      <xdr:nvSpPr>
        <xdr:cNvPr id="3" name="desk1">
          <a:extLst>
            <a:ext uri="{FF2B5EF4-FFF2-40B4-BE49-F238E27FC236}">
              <a16:creationId xmlns:a16="http://schemas.microsoft.com/office/drawing/2014/main" id="{00000000-0008-0000-0700-000003000000}"/>
            </a:ext>
          </a:extLst>
        </xdr:cNvPr>
        <xdr:cNvSpPr>
          <a:spLocks noEditPoints="1" noChangeArrowheads="1"/>
        </xdr:cNvSpPr>
      </xdr:nvSpPr>
      <xdr:spPr bwMode="auto">
        <a:xfrm>
          <a:off x="10058400" y="491490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18</xdr:col>
      <xdr:colOff>85725</xdr:colOff>
      <xdr:row>0</xdr:row>
      <xdr:rowOff>142875</xdr:rowOff>
    </xdr:from>
    <xdr:ext cx="904875" cy="533401"/>
    <xdr:sp macro="[0]!Button000_Click" textlink="">
      <xdr:nvSpPr>
        <xdr:cNvPr id="3" name="desk1">
          <a:extLst>
            <a:ext uri="{FF2B5EF4-FFF2-40B4-BE49-F238E27FC236}">
              <a16:creationId xmlns:a16="http://schemas.microsoft.com/office/drawing/2014/main" id="{00000000-0008-0000-0800-000003000000}"/>
            </a:ext>
          </a:extLst>
        </xdr:cNvPr>
        <xdr:cNvSpPr>
          <a:spLocks noEditPoints="1" noChangeArrowheads="1"/>
        </xdr:cNvSpPr>
      </xdr:nvSpPr>
      <xdr:spPr bwMode="auto">
        <a:xfrm>
          <a:off x="8391525" y="142875"/>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4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doe.virginia.gov/programs-services/federal-programs/essa/esea-transferability"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doe.virginia.gov/programs-services/federal-programs/essa/esea-transferability"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doe.virginia.gov/home/showpublisheddocument/20424/638043624355500000" TargetMode="External"/><Relationship Id="rId1" Type="http://schemas.openxmlformats.org/officeDocument/2006/relationships/hyperlink" Target="https://www.doe.virginia.gov/home/showpublisheddocument/20424/638043624355500000"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rgb="FFD2F0FF"/>
  </sheetPr>
  <dimension ref="A1:XEQ45"/>
  <sheetViews>
    <sheetView showGridLines="0" tabSelected="1" zoomScaleNormal="100" workbookViewId="0"/>
  </sheetViews>
  <sheetFormatPr defaultColWidth="0" defaultRowHeight="13.2" zeroHeight="1" x14ac:dyDescent="0.25"/>
  <cols>
    <col min="1" max="1" width="2.88671875" style="153" customWidth="1"/>
    <col min="2" max="2" width="8.109375" style="153" bestFit="1" customWidth="1"/>
    <col min="3" max="3" width="16.44140625" style="153" bestFit="1" customWidth="1"/>
    <col min="4" max="4" width="9.109375" style="153" customWidth="1"/>
    <col min="5" max="5" width="17.88671875" style="153" customWidth="1"/>
    <col min="6" max="6" width="19.5546875" style="153" customWidth="1"/>
    <col min="7" max="7" width="15.5546875" style="153" bestFit="1" customWidth="1"/>
    <col min="8" max="8" width="2.88671875" style="153" customWidth="1"/>
    <col min="9" max="9" width="11.33203125" style="153" bestFit="1" customWidth="1"/>
    <col min="10" max="10" width="7" style="153" bestFit="1" customWidth="1"/>
    <col min="11" max="11" width="7.5546875" style="153" customWidth="1"/>
    <col min="12" max="12" width="19.88671875" style="153" customWidth="1"/>
    <col min="13" max="13" width="7.88671875" style="153" customWidth="1"/>
    <col min="14" max="14" width="20" style="153" customWidth="1"/>
    <col min="15" max="15" width="3" style="166" customWidth="1"/>
    <col min="16" max="16" width="2.33203125" style="166" hidden="1" customWidth="1"/>
    <col min="17" max="17" width="9.109375" style="7" hidden="1" customWidth="1"/>
    <col min="18" max="18" width="61.44140625" style="7" hidden="1" customWidth="1"/>
    <col min="19" max="19" width="83.5546875" style="7" hidden="1" customWidth="1"/>
    <col min="20" max="20" width="9.109375" style="7" hidden="1" customWidth="1"/>
    <col min="21" max="16371" width="9.109375" style="7" hidden="1"/>
    <col min="16372" max="16384" width="0" style="7" hidden="1"/>
  </cols>
  <sheetData>
    <row r="1" spans="1:19" s="18" customFormat="1" ht="18" customHeight="1" x14ac:dyDescent="0.3">
      <c r="A1" s="221" t="s">
        <v>620</v>
      </c>
      <c r="B1" s="340" t="s">
        <v>52</v>
      </c>
      <c r="C1" s="340"/>
      <c r="D1" s="340"/>
      <c r="E1" s="340"/>
      <c r="F1" s="340"/>
      <c r="G1" s="340"/>
      <c r="H1" s="340"/>
      <c r="I1" s="340"/>
      <c r="J1" s="340"/>
      <c r="K1" s="340"/>
      <c r="L1" s="340"/>
      <c r="M1" s="340"/>
      <c r="N1" s="340"/>
      <c r="O1" s="165">
        <v>6</v>
      </c>
      <c r="P1" s="166"/>
      <c r="Q1" s="348"/>
      <c r="R1" s="348"/>
      <c r="S1" s="348"/>
    </row>
    <row r="2" spans="1:19" ht="18" customHeight="1" x14ac:dyDescent="0.3">
      <c r="B2" s="340" t="s">
        <v>95</v>
      </c>
      <c r="C2" s="340"/>
      <c r="D2" s="340"/>
      <c r="E2" s="340"/>
      <c r="F2" s="340"/>
      <c r="G2" s="340"/>
      <c r="H2" s="340"/>
      <c r="I2" s="340"/>
      <c r="J2" s="340"/>
      <c r="K2" s="340"/>
      <c r="L2" s="340"/>
      <c r="M2" s="340"/>
      <c r="N2" s="340"/>
      <c r="Q2" s="175"/>
      <c r="R2" s="176"/>
      <c r="S2" s="176"/>
    </row>
    <row r="3" spans="1:19" ht="18" customHeight="1" x14ac:dyDescent="0.3">
      <c r="B3" s="340" t="s">
        <v>41</v>
      </c>
      <c r="C3" s="340"/>
      <c r="D3" s="340"/>
      <c r="E3" s="340"/>
      <c r="F3" s="340"/>
      <c r="G3" s="340"/>
      <c r="H3" s="340"/>
      <c r="I3" s="340"/>
      <c r="J3" s="340"/>
      <c r="K3" s="340"/>
      <c r="L3" s="340"/>
      <c r="M3" s="340"/>
      <c r="N3" s="340"/>
      <c r="Q3" s="381"/>
      <c r="R3" s="381"/>
      <c r="S3" s="381"/>
    </row>
    <row r="4" spans="1:19" ht="18" customHeight="1" x14ac:dyDescent="0.3">
      <c r="B4" s="340" t="s">
        <v>54</v>
      </c>
      <c r="C4" s="340"/>
      <c r="D4" s="340"/>
      <c r="E4" s="340"/>
      <c r="F4" s="340"/>
      <c r="G4" s="340"/>
      <c r="H4" s="340"/>
      <c r="I4" s="340"/>
      <c r="J4" s="340"/>
      <c r="K4" s="340"/>
      <c r="L4" s="340"/>
      <c r="M4" s="340"/>
      <c r="N4" s="340"/>
      <c r="Q4" s="382"/>
      <c r="R4" s="382"/>
      <c r="S4" s="382"/>
    </row>
    <row r="5" spans="1:19" ht="18" customHeight="1" x14ac:dyDescent="0.3">
      <c r="B5" s="342"/>
      <c r="C5" s="342"/>
      <c r="D5" s="342"/>
      <c r="E5" s="342"/>
      <c r="F5" s="342"/>
      <c r="G5" s="342"/>
      <c r="H5" s="342"/>
      <c r="I5" s="342"/>
      <c r="J5" s="342"/>
      <c r="K5" s="342"/>
      <c r="L5" s="342"/>
      <c r="M5" s="342"/>
      <c r="N5" s="342"/>
      <c r="Q5" s="380"/>
      <c r="R5" s="380"/>
      <c r="S5" s="380"/>
    </row>
    <row r="6" spans="1:19" ht="18" customHeight="1" x14ac:dyDescent="0.3">
      <c r="B6" s="341" t="s">
        <v>222</v>
      </c>
      <c r="C6" s="341"/>
      <c r="D6" s="341"/>
      <c r="E6" s="341"/>
      <c r="F6" s="341"/>
      <c r="G6" s="341"/>
      <c r="H6" s="341"/>
      <c r="I6" s="341"/>
      <c r="J6" s="341"/>
      <c r="K6" s="341"/>
      <c r="L6" s="341"/>
      <c r="M6" s="341"/>
      <c r="N6" s="341"/>
      <c r="Q6" s="177"/>
      <c r="R6" s="178"/>
      <c r="S6" s="179"/>
    </row>
    <row r="7" spans="1:19" ht="18" customHeight="1" x14ac:dyDescent="0.3">
      <c r="A7" s="7"/>
      <c r="B7" s="347"/>
      <c r="C7" s="347"/>
      <c r="D7" s="347"/>
      <c r="E7" s="347"/>
      <c r="F7" s="347"/>
      <c r="G7" s="347"/>
      <c r="H7" s="347"/>
      <c r="I7" s="347"/>
      <c r="J7" s="347"/>
      <c r="K7" s="347"/>
      <c r="L7" s="347"/>
      <c r="M7" s="347"/>
      <c r="N7" s="347"/>
      <c r="Q7" s="177"/>
      <c r="R7" s="178"/>
      <c r="S7" s="180"/>
    </row>
    <row r="8" spans="1:19" ht="18" customHeight="1" x14ac:dyDescent="0.3">
      <c r="A8" s="343" t="s">
        <v>514</v>
      </c>
      <c r="B8" s="343"/>
      <c r="C8" s="343"/>
      <c r="D8" s="343"/>
      <c r="E8" s="343"/>
      <c r="F8" s="344"/>
      <c r="G8" s="163">
        <v>46204</v>
      </c>
      <c r="H8" s="7"/>
      <c r="I8" s="7"/>
      <c r="J8" s="7"/>
      <c r="K8" s="7"/>
      <c r="L8" s="7"/>
      <c r="M8" s="7"/>
      <c r="N8" s="7"/>
      <c r="Q8" s="177"/>
      <c r="R8" s="178"/>
      <c r="S8" s="180"/>
    </row>
    <row r="9" spans="1:19" ht="18" customHeight="1" x14ac:dyDescent="0.3">
      <c r="A9" s="7"/>
      <c r="B9" s="7"/>
      <c r="C9" s="7"/>
      <c r="D9" s="7"/>
      <c r="E9" s="7"/>
      <c r="F9" s="7"/>
      <c r="G9" s="164" t="str">
        <f>YEAR(G8) &amp; "-" &amp; YEAR(G8)+1</f>
        <v>2026-2027</v>
      </c>
      <c r="H9" s="7"/>
      <c r="I9" s="7"/>
      <c r="J9" s="7"/>
      <c r="K9" s="7"/>
      <c r="L9" s="7"/>
      <c r="M9" s="7"/>
      <c r="N9" s="7"/>
      <c r="Q9" s="177"/>
      <c r="R9" s="178"/>
      <c r="S9" s="180"/>
    </row>
    <row r="10" spans="1:19" ht="18" customHeight="1" x14ac:dyDescent="0.3">
      <c r="A10" s="7"/>
      <c r="B10" s="350"/>
      <c r="C10" s="350"/>
      <c r="D10" s="350"/>
      <c r="E10" s="350"/>
      <c r="F10" s="350"/>
      <c r="G10" s="350"/>
      <c r="H10" s="350"/>
      <c r="I10" s="350"/>
      <c r="J10" s="350"/>
      <c r="K10" s="350"/>
      <c r="L10" s="350"/>
      <c r="M10" s="350"/>
      <c r="N10" s="350"/>
      <c r="Q10" s="177"/>
      <c r="R10" s="178"/>
      <c r="S10" s="180"/>
    </row>
    <row r="11" spans="1:19" ht="18" customHeight="1" x14ac:dyDescent="0.3">
      <c r="A11" s="192"/>
      <c r="B11" s="351"/>
      <c r="C11" s="351"/>
      <c r="D11" s="351"/>
      <c r="E11" s="351"/>
      <c r="F11" s="351"/>
      <c r="G11" s="351"/>
      <c r="H11" s="351"/>
      <c r="I11" s="351"/>
      <c r="J11" s="351"/>
      <c r="K11" s="351"/>
      <c r="L11" s="351"/>
      <c r="M11" s="351"/>
      <c r="N11" s="351"/>
      <c r="Q11" s="177"/>
      <c r="R11" s="178"/>
      <c r="S11" s="180"/>
    </row>
    <row r="12" spans="1:19" ht="18" customHeight="1" x14ac:dyDescent="0.3">
      <c r="B12" s="349" t="s">
        <v>515</v>
      </c>
      <c r="C12" s="349"/>
      <c r="D12" s="349"/>
      <c r="E12" s="349"/>
      <c r="F12" s="349"/>
      <c r="G12" s="349"/>
      <c r="H12" s="349"/>
      <c r="I12" s="349"/>
      <c r="J12" s="349"/>
      <c r="K12" s="349"/>
      <c r="L12" s="349"/>
      <c r="M12" s="349"/>
      <c r="N12" s="349"/>
      <c r="Q12" s="177"/>
      <c r="R12" s="178"/>
      <c r="S12" s="180"/>
    </row>
    <row r="13" spans="1:19" ht="18" customHeight="1" x14ac:dyDescent="0.35">
      <c r="A13" s="352" t="s">
        <v>49</v>
      </c>
      <c r="B13" s="353"/>
      <c r="C13" s="353"/>
      <c r="D13" s="353"/>
      <c r="E13" s="354"/>
      <c r="F13" s="345" t="s">
        <v>372</v>
      </c>
      <c r="G13" s="345"/>
      <c r="H13" s="345"/>
      <c r="I13" s="345"/>
      <c r="J13" s="345"/>
      <c r="K13" s="345"/>
      <c r="Q13" s="177"/>
      <c r="R13" s="178"/>
      <c r="S13" s="180"/>
    </row>
    <row r="14" spans="1:19" ht="18" customHeight="1" x14ac:dyDescent="0.35">
      <c r="A14" s="355" t="s">
        <v>48</v>
      </c>
      <c r="B14" s="355"/>
      <c r="C14" s="355"/>
      <c r="D14" s="355"/>
      <c r="E14" s="356"/>
      <c r="F14" s="346">
        <f>IF(ISBLANK(F13)," ",VLOOKUP(F13,Prefills!A6:B144,2))</f>
        <v>2</v>
      </c>
      <c r="G14" s="346"/>
      <c r="H14" s="346"/>
      <c r="I14" s="346"/>
      <c r="J14" s="346"/>
      <c r="K14" s="346"/>
      <c r="L14" s="7"/>
      <c r="M14" s="7"/>
      <c r="N14" s="7"/>
      <c r="Q14" s="380"/>
      <c r="R14" s="380"/>
      <c r="S14" s="380"/>
    </row>
    <row r="15" spans="1:19" ht="18" customHeight="1" x14ac:dyDescent="0.3">
      <c r="A15" s="7"/>
      <c r="B15" s="350"/>
      <c r="C15" s="350"/>
      <c r="D15" s="350"/>
      <c r="E15" s="350"/>
      <c r="F15" s="350"/>
      <c r="G15" s="350"/>
      <c r="H15" s="350"/>
      <c r="I15" s="350"/>
      <c r="J15" s="350"/>
      <c r="K15" s="350"/>
      <c r="L15" s="350"/>
      <c r="M15" s="350"/>
      <c r="N15" s="350"/>
      <c r="Q15" s="181"/>
      <c r="R15" s="182"/>
      <c r="S15" s="180"/>
    </row>
    <row r="16" spans="1:19" ht="18" customHeight="1" x14ac:dyDescent="0.3">
      <c r="A16" s="7"/>
      <c r="B16" s="348"/>
      <c r="C16" s="348"/>
      <c r="D16" s="348"/>
      <c r="E16" s="348"/>
      <c r="F16" s="348"/>
      <c r="G16" s="348"/>
      <c r="H16" s="348"/>
      <c r="I16" s="348"/>
      <c r="J16" s="348"/>
      <c r="K16" s="348"/>
      <c r="L16" s="348"/>
      <c r="M16" s="348"/>
      <c r="N16" s="348"/>
      <c r="Q16" s="382"/>
      <c r="R16" s="382"/>
      <c r="S16" s="382"/>
    </row>
    <row r="17" spans="1:19" ht="33" customHeight="1" x14ac:dyDescent="0.3">
      <c r="A17" s="7"/>
      <c r="C17" s="361" t="s">
        <v>517</v>
      </c>
      <c r="D17" s="361"/>
      <c r="E17" s="361"/>
      <c r="F17" s="361"/>
      <c r="G17" s="7"/>
      <c r="H17" s="7"/>
      <c r="J17" s="191"/>
      <c r="K17" s="361" t="s">
        <v>518</v>
      </c>
      <c r="L17" s="361"/>
      <c r="M17" s="361"/>
      <c r="N17" s="361"/>
      <c r="Q17" s="380"/>
      <c r="R17" s="380"/>
      <c r="S17" s="380"/>
    </row>
    <row r="18" spans="1:19" ht="18" customHeight="1" x14ac:dyDescent="0.3">
      <c r="C18" s="368" t="s">
        <v>524</v>
      </c>
      <c r="D18" s="368"/>
      <c r="E18" s="368"/>
      <c r="F18" s="368"/>
      <c r="I18" s="155"/>
      <c r="J18" s="156"/>
      <c r="K18" s="363" t="s">
        <v>333</v>
      </c>
      <c r="L18" s="363"/>
      <c r="M18" s="363"/>
      <c r="N18" s="363"/>
      <c r="Q18" s="177"/>
      <c r="R18" s="178"/>
      <c r="S18" s="180"/>
    </row>
    <row r="19" spans="1:19" ht="18" customHeight="1" x14ac:dyDescent="0.3">
      <c r="A19" s="155"/>
      <c r="B19" s="157" t="s">
        <v>334</v>
      </c>
      <c r="C19" s="154" t="s">
        <v>335</v>
      </c>
      <c r="D19" s="363" t="s">
        <v>336</v>
      </c>
      <c r="E19" s="363"/>
      <c r="F19" s="363"/>
      <c r="I19" s="157" t="s">
        <v>519</v>
      </c>
      <c r="J19" s="157"/>
      <c r="K19" s="364" t="s">
        <v>337</v>
      </c>
      <c r="L19" s="364"/>
      <c r="M19" s="364"/>
      <c r="N19" s="364"/>
      <c r="Q19" s="177"/>
      <c r="R19" s="178"/>
      <c r="S19" s="180"/>
    </row>
    <row r="20" spans="1:19" ht="26.25" customHeight="1" x14ac:dyDescent="0.35">
      <c r="A20" s="190" t="b">
        <v>0</v>
      </c>
      <c r="B20" s="185"/>
      <c r="C20" s="170"/>
      <c r="D20" s="360" t="s">
        <v>526</v>
      </c>
      <c r="E20" s="360"/>
      <c r="F20" s="360"/>
      <c r="I20" s="211">
        <v>1</v>
      </c>
      <c r="J20" s="211" t="s">
        <v>570</v>
      </c>
      <c r="K20" s="357"/>
      <c r="L20" s="358"/>
      <c r="M20" s="358"/>
      <c r="N20" s="359"/>
      <c r="Q20" s="177"/>
      <c r="R20" s="178"/>
      <c r="S20" s="180"/>
    </row>
    <row r="21" spans="1:19" ht="26.25" customHeight="1" x14ac:dyDescent="0.35">
      <c r="A21" s="190" t="b">
        <v>0</v>
      </c>
      <c r="B21" s="185"/>
      <c r="C21" s="148"/>
      <c r="D21" s="362" t="s">
        <v>541</v>
      </c>
      <c r="E21" s="362"/>
      <c r="F21" s="362"/>
      <c r="I21" s="211">
        <v>2</v>
      </c>
      <c r="J21" s="211" t="s">
        <v>571</v>
      </c>
      <c r="K21" s="365"/>
      <c r="L21" s="366"/>
      <c r="M21" s="366"/>
      <c r="N21" s="367"/>
      <c r="Q21" s="177"/>
      <c r="R21" s="178"/>
      <c r="S21" s="180"/>
    </row>
    <row r="22" spans="1:19" ht="26.25" customHeight="1" x14ac:dyDescent="0.35">
      <c r="A22" s="190" t="b">
        <v>0</v>
      </c>
      <c r="B22" s="185"/>
      <c r="C22" s="148"/>
      <c r="D22" s="362" t="s">
        <v>545</v>
      </c>
      <c r="E22" s="362"/>
      <c r="F22" s="362"/>
      <c r="I22" s="211">
        <v>3</v>
      </c>
      <c r="J22" s="211" t="s">
        <v>339</v>
      </c>
      <c r="K22" s="365"/>
      <c r="L22" s="366"/>
      <c r="M22" s="366"/>
      <c r="N22" s="367"/>
      <c r="Q22" s="177"/>
      <c r="R22" s="178"/>
      <c r="S22" s="180"/>
    </row>
    <row r="23" spans="1:19" ht="26.25" customHeight="1" x14ac:dyDescent="0.35">
      <c r="A23" s="190" t="b">
        <v>0</v>
      </c>
      <c r="B23" s="185"/>
      <c r="C23" s="148"/>
      <c r="D23" s="362" t="s">
        <v>564</v>
      </c>
      <c r="E23" s="362"/>
      <c r="F23" s="362"/>
      <c r="I23" s="211">
        <v>4</v>
      </c>
      <c r="J23" s="211" t="s">
        <v>546</v>
      </c>
      <c r="K23" s="365"/>
      <c r="L23" s="366"/>
      <c r="M23" s="366"/>
      <c r="N23" s="367"/>
      <c r="Q23" s="177"/>
      <c r="R23" s="178"/>
      <c r="S23" s="180"/>
    </row>
    <row r="24" spans="1:19" ht="26.25" customHeight="1" x14ac:dyDescent="0.35">
      <c r="A24" s="190" t="b">
        <v>0</v>
      </c>
      <c r="B24" s="185"/>
      <c r="C24" s="148"/>
      <c r="D24" s="369" t="s">
        <v>340</v>
      </c>
      <c r="E24" s="370"/>
      <c r="F24" s="371"/>
      <c r="I24" s="211">
        <v>5</v>
      </c>
      <c r="J24" s="211" t="s">
        <v>339</v>
      </c>
      <c r="K24" s="365"/>
      <c r="L24" s="366"/>
      <c r="M24" s="366"/>
      <c r="N24" s="367"/>
      <c r="Q24" s="177"/>
      <c r="R24" s="178"/>
      <c r="S24" s="180"/>
    </row>
    <row r="25" spans="1:19" ht="32.25" customHeight="1" x14ac:dyDescent="0.35">
      <c r="A25" s="190" t="b">
        <v>0</v>
      </c>
      <c r="B25" s="185"/>
      <c r="C25" s="149"/>
      <c r="D25" s="372" t="s">
        <v>345</v>
      </c>
      <c r="E25" s="373"/>
      <c r="F25" s="374"/>
      <c r="I25" s="211">
        <v>6</v>
      </c>
      <c r="J25" s="211" t="s">
        <v>574</v>
      </c>
      <c r="K25" s="365"/>
      <c r="L25" s="366"/>
      <c r="M25" s="366"/>
      <c r="N25" s="367"/>
      <c r="Q25" s="178"/>
      <c r="R25" s="183"/>
      <c r="S25" s="180"/>
    </row>
    <row r="26" spans="1:19" ht="56.25" customHeight="1" x14ac:dyDescent="0.35">
      <c r="A26" s="190" t="b">
        <v>0</v>
      </c>
      <c r="B26" s="185"/>
      <c r="C26" s="149"/>
      <c r="D26" s="372" t="s">
        <v>346</v>
      </c>
      <c r="E26" s="373"/>
      <c r="F26" s="374"/>
      <c r="I26" s="211">
        <v>7</v>
      </c>
      <c r="J26" s="211" t="s">
        <v>339</v>
      </c>
      <c r="K26" s="365"/>
      <c r="L26" s="366"/>
      <c r="M26" s="366"/>
      <c r="N26" s="367"/>
      <c r="Q26" s="380"/>
      <c r="R26" s="380"/>
      <c r="S26" s="380"/>
    </row>
    <row r="27" spans="1:19" ht="26.25" customHeight="1" x14ac:dyDescent="0.35">
      <c r="A27" s="190" t="b">
        <v>0</v>
      </c>
      <c r="B27" s="185"/>
      <c r="C27" s="149"/>
      <c r="D27" s="372" t="s">
        <v>347</v>
      </c>
      <c r="E27" s="373"/>
      <c r="F27" s="374"/>
      <c r="I27" s="211">
        <v>8</v>
      </c>
      <c r="J27" s="211" t="s">
        <v>575</v>
      </c>
      <c r="K27" s="365"/>
      <c r="L27" s="366"/>
      <c r="M27" s="366"/>
      <c r="N27" s="367"/>
      <c r="Q27" s="181"/>
      <c r="R27" s="182"/>
      <c r="S27" s="184"/>
    </row>
    <row r="28" spans="1:19" ht="26.25" customHeight="1" x14ac:dyDescent="0.35">
      <c r="A28" s="190" t="b">
        <v>0</v>
      </c>
      <c r="B28" s="185"/>
      <c r="C28" s="158"/>
      <c r="D28" s="372" t="s">
        <v>341</v>
      </c>
      <c r="E28" s="373"/>
      <c r="F28" s="374"/>
      <c r="I28" s="211">
        <v>9</v>
      </c>
      <c r="J28" s="211" t="s">
        <v>576</v>
      </c>
      <c r="K28" s="365"/>
      <c r="L28" s="366"/>
      <c r="M28" s="366"/>
      <c r="N28" s="367"/>
    </row>
    <row r="29" spans="1:19" ht="26.25" customHeight="1" x14ac:dyDescent="0.35">
      <c r="A29" s="190" t="b">
        <v>0</v>
      </c>
      <c r="B29" s="185"/>
      <c r="C29" s="158"/>
      <c r="D29" s="372" t="s">
        <v>342</v>
      </c>
      <c r="E29" s="373"/>
      <c r="F29" s="374"/>
      <c r="I29" s="211">
        <v>10</v>
      </c>
      <c r="J29" s="211" t="s">
        <v>339</v>
      </c>
      <c r="K29" s="365"/>
      <c r="L29" s="366"/>
      <c r="M29" s="366"/>
      <c r="N29" s="367"/>
    </row>
    <row r="30" spans="1:19" ht="26.25" customHeight="1" x14ac:dyDescent="0.35">
      <c r="A30" s="190" t="b">
        <v>0</v>
      </c>
      <c r="B30" s="185"/>
      <c r="C30" s="158"/>
      <c r="D30" s="372" t="s">
        <v>179</v>
      </c>
      <c r="E30" s="373"/>
      <c r="F30" s="374"/>
      <c r="G30" s="167"/>
      <c r="H30" s="168"/>
      <c r="I30" s="211">
        <v>11</v>
      </c>
      <c r="J30" s="211" t="s">
        <v>339</v>
      </c>
      <c r="K30" s="365"/>
      <c r="L30" s="366"/>
      <c r="M30" s="366"/>
      <c r="N30" s="367"/>
    </row>
    <row r="31" spans="1:19" ht="24.75" customHeight="1" x14ac:dyDescent="0.3">
      <c r="A31" s="155" t="b">
        <v>0</v>
      </c>
      <c r="C31" s="188"/>
      <c r="D31" s="372" t="s">
        <v>183</v>
      </c>
      <c r="E31" s="373"/>
      <c r="F31" s="374"/>
      <c r="I31" s="211">
        <v>12</v>
      </c>
      <c r="J31" s="211" t="s">
        <v>535</v>
      </c>
      <c r="K31" s="365"/>
      <c r="L31" s="366"/>
      <c r="M31" s="366"/>
      <c r="N31" s="367"/>
    </row>
    <row r="32" spans="1:19" ht="24.75" customHeight="1" x14ac:dyDescent="0.3">
      <c r="B32" s="5"/>
      <c r="I32" s="211">
        <v>13</v>
      </c>
      <c r="J32" s="211" t="s">
        <v>339</v>
      </c>
      <c r="K32" s="365"/>
      <c r="L32" s="366"/>
      <c r="M32" s="366"/>
      <c r="N32" s="367"/>
    </row>
    <row r="33" spans="2:14" ht="24.75" customHeight="1" x14ac:dyDescent="0.3">
      <c r="B33" s="5"/>
      <c r="E33" s="159"/>
      <c r="I33" s="211">
        <v>14</v>
      </c>
      <c r="J33" s="211" t="s">
        <v>339</v>
      </c>
      <c r="K33" s="365"/>
      <c r="L33" s="366"/>
      <c r="M33" s="366"/>
      <c r="N33" s="367"/>
    </row>
    <row r="34" spans="2:14" ht="24.75" customHeight="1" x14ac:dyDescent="0.3">
      <c r="B34" s="5"/>
      <c r="E34" s="160"/>
      <c r="I34" s="211">
        <v>15</v>
      </c>
      <c r="J34" s="211" t="s">
        <v>339</v>
      </c>
      <c r="K34" s="379"/>
      <c r="L34" s="379"/>
      <c r="M34" s="379"/>
      <c r="N34" s="379"/>
    </row>
    <row r="35" spans="2:14" ht="26.25" customHeight="1" x14ac:dyDescent="0.35">
      <c r="E35" s="160"/>
      <c r="I35" s="211">
        <v>16</v>
      </c>
      <c r="J35" s="211" t="s">
        <v>339</v>
      </c>
      <c r="K35" s="375"/>
      <c r="L35" s="376"/>
      <c r="M35" s="376"/>
      <c r="N35" s="377"/>
    </row>
    <row r="36" spans="2:14" ht="18.75" customHeight="1" x14ac:dyDescent="0.4">
      <c r="B36" s="155"/>
      <c r="E36" s="160"/>
      <c r="I36" s="189" t="s">
        <v>519</v>
      </c>
      <c r="J36" s="212"/>
      <c r="K36" s="378"/>
      <c r="L36" s="378"/>
      <c r="M36" s="378"/>
      <c r="N36" s="378"/>
    </row>
    <row r="37" spans="2:14" ht="18.75" hidden="1" customHeight="1" x14ac:dyDescent="0.25">
      <c r="E37" s="160"/>
    </row>
    <row r="38" spans="2:14" ht="18.75" hidden="1" customHeight="1" x14ac:dyDescent="0.25">
      <c r="B38" s="161"/>
      <c r="E38" s="160"/>
    </row>
    <row r="39" spans="2:14" ht="18.75" hidden="1" customHeight="1" x14ac:dyDescent="0.25">
      <c r="E39" s="160"/>
    </row>
    <row r="40" spans="2:14" ht="18.75" hidden="1" customHeight="1" x14ac:dyDescent="0.25">
      <c r="E40" s="162"/>
    </row>
    <row r="41" spans="2:14" ht="18.75" hidden="1" customHeight="1" x14ac:dyDescent="0.25">
      <c r="E41" s="162"/>
    </row>
    <row r="42" spans="2:14" ht="18.75" hidden="1" customHeight="1" x14ac:dyDescent="0.25">
      <c r="E42" s="160"/>
    </row>
    <row r="43" spans="2:14" ht="13.8" hidden="1" x14ac:dyDescent="0.25">
      <c r="E43" s="160"/>
    </row>
    <row r="44" spans="2:14" ht="13.8" hidden="1" x14ac:dyDescent="0.25">
      <c r="E44" s="160"/>
    </row>
    <row r="45" spans="2:14" ht="13.8" hidden="1" x14ac:dyDescent="0.25">
      <c r="E45" s="160"/>
    </row>
  </sheetData>
  <mergeCells count="60">
    <mergeCell ref="Q26:S26"/>
    <mergeCell ref="Q1:S1"/>
    <mergeCell ref="Q3:S3"/>
    <mergeCell ref="Q5:S5"/>
    <mergeCell ref="Q17:S17"/>
    <mergeCell ref="Q4:S4"/>
    <mergeCell ref="Q16:S16"/>
    <mergeCell ref="Q14:S14"/>
    <mergeCell ref="K36:N36"/>
    <mergeCell ref="D28:F28"/>
    <mergeCell ref="D29:F29"/>
    <mergeCell ref="D26:F26"/>
    <mergeCell ref="D27:F27"/>
    <mergeCell ref="D30:F30"/>
    <mergeCell ref="K33:N33"/>
    <mergeCell ref="K34:N34"/>
    <mergeCell ref="D31:F31"/>
    <mergeCell ref="D24:F24"/>
    <mergeCell ref="D25:F25"/>
    <mergeCell ref="D22:F22"/>
    <mergeCell ref="D23:F23"/>
    <mergeCell ref="K35:N35"/>
    <mergeCell ref="K22:N22"/>
    <mergeCell ref="K23:N23"/>
    <mergeCell ref="K24:N24"/>
    <mergeCell ref="K25:N25"/>
    <mergeCell ref="K26:N26"/>
    <mergeCell ref="K27:N27"/>
    <mergeCell ref="K28:N28"/>
    <mergeCell ref="K29:N29"/>
    <mergeCell ref="K30:N30"/>
    <mergeCell ref="K31:N31"/>
    <mergeCell ref="K32:N32"/>
    <mergeCell ref="K20:N20"/>
    <mergeCell ref="D20:F20"/>
    <mergeCell ref="C17:F17"/>
    <mergeCell ref="K17:N17"/>
    <mergeCell ref="D21:F21"/>
    <mergeCell ref="D19:F19"/>
    <mergeCell ref="K19:N19"/>
    <mergeCell ref="K21:N21"/>
    <mergeCell ref="C18:F18"/>
    <mergeCell ref="K18:N18"/>
    <mergeCell ref="A8:F8"/>
    <mergeCell ref="F13:K13"/>
    <mergeCell ref="F14:K14"/>
    <mergeCell ref="B7:N7"/>
    <mergeCell ref="B16:N16"/>
    <mergeCell ref="B12:N12"/>
    <mergeCell ref="B10:N10"/>
    <mergeCell ref="B11:N11"/>
    <mergeCell ref="B15:N15"/>
    <mergeCell ref="A13:E13"/>
    <mergeCell ref="A14:E14"/>
    <mergeCell ref="B1:N1"/>
    <mergeCell ref="B6:N6"/>
    <mergeCell ref="B5:N5"/>
    <mergeCell ref="B4:N4"/>
    <mergeCell ref="B3:N3"/>
    <mergeCell ref="B2:N2"/>
  </mergeCells>
  <conditionalFormatting sqref="S6:S13">
    <cfRule type="containsText" dxfId="56" priority="29" operator="containsText" text="No">
      <formula>NOT(ISERROR(SEARCH("No",S6)))</formula>
    </cfRule>
  </conditionalFormatting>
  <conditionalFormatting sqref="S15">
    <cfRule type="containsText" dxfId="55" priority="28" operator="containsText" text="No">
      <formula>NOT(ISERROR(SEARCH("No",S15)))</formula>
    </cfRule>
  </conditionalFormatting>
  <conditionalFormatting sqref="S18:S25">
    <cfRule type="containsText" dxfId="54" priority="27" operator="containsText" text="No">
      <formula>NOT(ISERROR(SEARCH("No",S18)))</formula>
    </cfRule>
  </conditionalFormatting>
  <conditionalFormatting sqref="S27">
    <cfRule type="containsText" dxfId="53" priority="25" operator="containsText" text="No">
      <formula>NOT(ISERROR(SEARCH("No",S27)))</formula>
    </cfRule>
  </conditionalFormatting>
  <conditionalFormatting sqref="D21:F21">
    <cfRule type="expression" dxfId="52" priority="2">
      <formula>$A$21</formula>
    </cfRule>
  </conditionalFormatting>
  <conditionalFormatting sqref="D22:F22">
    <cfRule type="expression" dxfId="51" priority="3">
      <formula>$A$22</formula>
    </cfRule>
  </conditionalFormatting>
  <conditionalFormatting sqref="D23:F23">
    <cfRule type="expression" dxfId="50" priority="9">
      <formula>$A$23</formula>
    </cfRule>
  </conditionalFormatting>
  <conditionalFormatting sqref="D24">
    <cfRule type="expression" dxfId="49" priority="12">
      <formula>$A$24</formula>
    </cfRule>
  </conditionalFormatting>
  <conditionalFormatting sqref="D26">
    <cfRule type="expression" dxfId="48" priority="14">
      <formula>$A$26</formula>
    </cfRule>
  </conditionalFormatting>
  <conditionalFormatting sqref="D20:F23 D27:F31 D24:D26">
    <cfRule type="expression" dxfId="47" priority="1">
      <formula>$A$20</formula>
    </cfRule>
  </conditionalFormatting>
  <conditionalFormatting sqref="D29:F29">
    <cfRule type="expression" dxfId="46" priority="22">
      <formula>$A$29</formula>
    </cfRule>
  </conditionalFormatting>
  <conditionalFormatting sqref="D30:F30">
    <cfRule type="expression" dxfId="45" priority="23">
      <formula>$A$30</formula>
    </cfRule>
  </conditionalFormatting>
  <conditionalFormatting sqref="D31:F31">
    <cfRule type="expression" dxfId="44" priority="24">
      <formula>$A$31</formula>
    </cfRule>
  </conditionalFormatting>
  <conditionalFormatting sqref="D27">
    <cfRule type="expression" dxfId="43" priority="17">
      <formula>$A$27</formula>
    </cfRule>
  </conditionalFormatting>
  <conditionalFormatting sqref="D25">
    <cfRule type="expression" dxfId="42" priority="13">
      <formula>$A$25</formula>
    </cfRule>
  </conditionalFormatting>
  <conditionalFormatting sqref="D28">
    <cfRule type="expression" dxfId="41" priority="19">
      <formula>$A$28</formula>
    </cfRule>
  </conditionalFormatting>
  <dataValidations count="1">
    <dataValidation type="list" allowBlank="1" showInputMessage="1" showErrorMessage="1" sqref="F13:K13" xr:uid="{00000000-0002-0000-0000-000000000000}">
      <formula1>School_Divisions</formula1>
    </dataValidation>
  </dataValidations>
  <printOptions horizontalCentered="1"/>
  <pageMargins left="0.7" right="0.7" top="0.75" bottom="0.75" header="0.3" footer="0.3"/>
  <pageSetup scale="54" orientation="portrait" horizontalDpi="1200" verticalDpi="1200" r:id="rId1"/>
  <headerFooter>
    <oddFooter xml:space="preserve">&amp;L&amp;"Times New Roman,Regular"&amp;8&amp;D&amp;R&amp;"Times New Roman,Regular"&amp;8Title III, Part A
Individual Application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4" r:id="rId4" name="Check Box 10">
              <controlPr locked="0" defaultSize="0" autoFill="0" autoLine="0" autoPict="0">
                <anchor moveWithCells="1">
                  <from>
                    <xdr:col>2</xdr:col>
                    <xdr:colOff>487680</xdr:colOff>
                    <xdr:row>19</xdr:row>
                    <xdr:rowOff>68580</xdr:rowOff>
                  </from>
                  <to>
                    <xdr:col>2</xdr:col>
                    <xdr:colOff>906780</xdr:colOff>
                    <xdr:row>19</xdr:row>
                    <xdr:rowOff>220980</xdr:rowOff>
                  </to>
                </anchor>
              </controlPr>
            </control>
          </mc:Choice>
        </mc:AlternateContent>
        <mc:AlternateContent xmlns:mc="http://schemas.openxmlformats.org/markup-compatibility/2006">
          <mc:Choice Requires="x14">
            <control shapeId="1035" r:id="rId5" name="Check Box 11">
              <controlPr locked="0" defaultSize="0" autoFill="0" autoLine="0" autoPict="0">
                <anchor moveWithCells="1">
                  <from>
                    <xdr:col>2</xdr:col>
                    <xdr:colOff>495300</xdr:colOff>
                    <xdr:row>20</xdr:row>
                    <xdr:rowOff>30480</xdr:rowOff>
                  </from>
                  <to>
                    <xdr:col>2</xdr:col>
                    <xdr:colOff>861060</xdr:colOff>
                    <xdr:row>20</xdr:row>
                    <xdr:rowOff>236220</xdr:rowOff>
                  </to>
                </anchor>
              </controlPr>
            </control>
          </mc:Choice>
        </mc:AlternateContent>
        <mc:AlternateContent xmlns:mc="http://schemas.openxmlformats.org/markup-compatibility/2006">
          <mc:Choice Requires="x14">
            <control shapeId="1036" r:id="rId6" name="Check Box 12">
              <controlPr locked="0" defaultSize="0" autoFill="0" autoLine="0" autoPict="0">
                <anchor moveWithCells="1">
                  <from>
                    <xdr:col>2</xdr:col>
                    <xdr:colOff>495300</xdr:colOff>
                    <xdr:row>21</xdr:row>
                    <xdr:rowOff>30480</xdr:rowOff>
                  </from>
                  <to>
                    <xdr:col>2</xdr:col>
                    <xdr:colOff>861060</xdr:colOff>
                    <xdr:row>21</xdr:row>
                    <xdr:rowOff>236220</xdr:rowOff>
                  </to>
                </anchor>
              </controlPr>
            </control>
          </mc:Choice>
        </mc:AlternateContent>
        <mc:AlternateContent xmlns:mc="http://schemas.openxmlformats.org/markup-compatibility/2006">
          <mc:Choice Requires="x14">
            <control shapeId="1037" r:id="rId7" name="Check Box 13">
              <controlPr locked="0" defaultSize="0" autoFill="0" autoLine="0" autoPict="0">
                <anchor moveWithCells="1">
                  <from>
                    <xdr:col>2</xdr:col>
                    <xdr:colOff>495300</xdr:colOff>
                    <xdr:row>22</xdr:row>
                    <xdr:rowOff>76200</xdr:rowOff>
                  </from>
                  <to>
                    <xdr:col>2</xdr:col>
                    <xdr:colOff>861060</xdr:colOff>
                    <xdr:row>22</xdr:row>
                    <xdr:rowOff>289560</xdr:rowOff>
                  </to>
                </anchor>
              </controlPr>
            </control>
          </mc:Choice>
        </mc:AlternateContent>
        <mc:AlternateContent xmlns:mc="http://schemas.openxmlformats.org/markup-compatibility/2006">
          <mc:Choice Requires="x14">
            <control shapeId="1038" r:id="rId8" name="Check Box 14">
              <controlPr locked="0" defaultSize="0" autoFill="0" autoLine="0" autoPict="0">
                <anchor moveWithCells="1">
                  <from>
                    <xdr:col>2</xdr:col>
                    <xdr:colOff>487680</xdr:colOff>
                    <xdr:row>23</xdr:row>
                    <xdr:rowOff>30480</xdr:rowOff>
                  </from>
                  <to>
                    <xdr:col>2</xdr:col>
                    <xdr:colOff>845820</xdr:colOff>
                    <xdr:row>23</xdr:row>
                    <xdr:rowOff>236220</xdr:rowOff>
                  </to>
                </anchor>
              </controlPr>
            </control>
          </mc:Choice>
        </mc:AlternateContent>
        <mc:AlternateContent xmlns:mc="http://schemas.openxmlformats.org/markup-compatibility/2006">
          <mc:Choice Requires="x14">
            <control shapeId="1039" r:id="rId9" name="Check Box 15">
              <controlPr locked="0" defaultSize="0" autoFill="0" autoLine="0" autoPict="0">
                <anchor moveWithCells="1">
                  <from>
                    <xdr:col>2</xdr:col>
                    <xdr:colOff>464820</xdr:colOff>
                    <xdr:row>24</xdr:row>
                    <xdr:rowOff>60960</xdr:rowOff>
                  </from>
                  <to>
                    <xdr:col>2</xdr:col>
                    <xdr:colOff>830580</xdr:colOff>
                    <xdr:row>24</xdr:row>
                    <xdr:rowOff>266700</xdr:rowOff>
                  </to>
                </anchor>
              </controlPr>
            </control>
          </mc:Choice>
        </mc:AlternateContent>
        <mc:AlternateContent xmlns:mc="http://schemas.openxmlformats.org/markup-compatibility/2006">
          <mc:Choice Requires="x14">
            <control shapeId="1040" r:id="rId10" name="Check Box 16">
              <controlPr locked="0" defaultSize="0" autoFill="0" autoLine="0" autoPict="0">
                <anchor moveWithCells="1">
                  <from>
                    <xdr:col>2</xdr:col>
                    <xdr:colOff>457200</xdr:colOff>
                    <xdr:row>25</xdr:row>
                    <xdr:rowOff>259080</xdr:rowOff>
                  </from>
                  <to>
                    <xdr:col>2</xdr:col>
                    <xdr:colOff>822960</xdr:colOff>
                    <xdr:row>25</xdr:row>
                    <xdr:rowOff>464820</xdr:rowOff>
                  </to>
                </anchor>
              </controlPr>
            </control>
          </mc:Choice>
        </mc:AlternateContent>
        <mc:AlternateContent xmlns:mc="http://schemas.openxmlformats.org/markup-compatibility/2006">
          <mc:Choice Requires="x14">
            <control shapeId="1041" r:id="rId11" name="Check Box 17">
              <controlPr locked="0" defaultSize="0" autoFill="0" autoLine="0" autoPict="0">
                <anchor moveWithCells="1">
                  <from>
                    <xdr:col>2</xdr:col>
                    <xdr:colOff>457200</xdr:colOff>
                    <xdr:row>26</xdr:row>
                    <xdr:rowOff>83820</xdr:rowOff>
                  </from>
                  <to>
                    <xdr:col>2</xdr:col>
                    <xdr:colOff>822960</xdr:colOff>
                    <xdr:row>26</xdr:row>
                    <xdr:rowOff>304800</xdr:rowOff>
                  </to>
                </anchor>
              </controlPr>
            </control>
          </mc:Choice>
        </mc:AlternateContent>
        <mc:AlternateContent xmlns:mc="http://schemas.openxmlformats.org/markup-compatibility/2006">
          <mc:Choice Requires="x14">
            <control shapeId="1043" r:id="rId12" name="Check Box 19">
              <controlPr locked="0" defaultSize="0" autoFill="0" autoLine="0" autoPict="0">
                <anchor moveWithCells="1">
                  <from>
                    <xdr:col>2</xdr:col>
                    <xdr:colOff>457200</xdr:colOff>
                    <xdr:row>27</xdr:row>
                    <xdr:rowOff>83820</xdr:rowOff>
                  </from>
                  <to>
                    <xdr:col>2</xdr:col>
                    <xdr:colOff>822960</xdr:colOff>
                    <xdr:row>27</xdr:row>
                    <xdr:rowOff>304800</xdr:rowOff>
                  </to>
                </anchor>
              </controlPr>
            </control>
          </mc:Choice>
        </mc:AlternateContent>
        <mc:AlternateContent xmlns:mc="http://schemas.openxmlformats.org/markup-compatibility/2006">
          <mc:Choice Requires="x14">
            <control shapeId="1045" r:id="rId13" name="Check Box 21">
              <controlPr locked="0" defaultSize="0" autoFill="0" autoLine="0" autoPict="0">
                <anchor moveWithCells="1">
                  <from>
                    <xdr:col>2</xdr:col>
                    <xdr:colOff>457200</xdr:colOff>
                    <xdr:row>28</xdr:row>
                    <xdr:rowOff>83820</xdr:rowOff>
                  </from>
                  <to>
                    <xdr:col>2</xdr:col>
                    <xdr:colOff>822960</xdr:colOff>
                    <xdr:row>28</xdr:row>
                    <xdr:rowOff>304800</xdr:rowOff>
                  </to>
                </anchor>
              </controlPr>
            </control>
          </mc:Choice>
        </mc:AlternateContent>
        <mc:AlternateContent xmlns:mc="http://schemas.openxmlformats.org/markup-compatibility/2006">
          <mc:Choice Requires="x14">
            <control shapeId="1047" r:id="rId14" name="Check Box 23">
              <controlPr locked="0" defaultSize="0" autoFill="0" autoLine="0" autoPict="0">
                <anchor moveWithCells="1">
                  <from>
                    <xdr:col>2</xdr:col>
                    <xdr:colOff>457200</xdr:colOff>
                    <xdr:row>29</xdr:row>
                    <xdr:rowOff>30480</xdr:rowOff>
                  </from>
                  <to>
                    <xdr:col>2</xdr:col>
                    <xdr:colOff>822960</xdr:colOff>
                    <xdr:row>29</xdr:row>
                    <xdr:rowOff>251460</xdr:rowOff>
                  </to>
                </anchor>
              </controlPr>
            </control>
          </mc:Choice>
        </mc:AlternateContent>
        <mc:AlternateContent xmlns:mc="http://schemas.openxmlformats.org/markup-compatibility/2006">
          <mc:Choice Requires="x14">
            <control shapeId="1049" r:id="rId15" name="Check Box 25">
              <controlPr locked="0" defaultSize="0" autoFill="0" autoLine="0" autoPict="0">
                <anchor moveWithCells="1">
                  <from>
                    <xdr:col>2</xdr:col>
                    <xdr:colOff>403860</xdr:colOff>
                    <xdr:row>30</xdr:row>
                    <xdr:rowOff>45720</xdr:rowOff>
                  </from>
                  <to>
                    <xdr:col>2</xdr:col>
                    <xdr:colOff>762000</xdr:colOff>
                    <xdr:row>30</xdr:row>
                    <xdr:rowOff>266700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F2ADE-FC95-42C9-9D7C-DFA202362A02}">
  <sheetPr codeName="Sheet12">
    <tabColor rgb="FFD2F0FF"/>
  </sheetPr>
  <dimension ref="A1:XFC4169"/>
  <sheetViews>
    <sheetView showGridLines="0" zoomScaleNormal="100" zoomScaleSheetLayoutView="100" workbookViewId="0">
      <selection activeCell="B2" sqref="B2:Q2"/>
    </sheetView>
  </sheetViews>
  <sheetFormatPr defaultColWidth="0" defaultRowHeight="12.75" customHeight="1" zeroHeight="1" x14ac:dyDescent="0.25"/>
  <cols>
    <col min="1" max="1" width="0.6640625" style="266" customWidth="1"/>
    <col min="2" max="2" width="8.5546875" style="266" customWidth="1"/>
    <col min="3" max="3" width="2.33203125" style="266" customWidth="1"/>
    <col min="4" max="4" width="11" style="266" customWidth="1"/>
    <col min="5" max="7" width="6.109375" style="266" customWidth="1"/>
    <col min="8" max="8" width="14.33203125" style="266" customWidth="1"/>
    <col min="9" max="9" width="12.6640625" style="266" customWidth="1"/>
    <col min="10" max="10" width="3.5546875" style="266" bestFit="1" customWidth="1"/>
    <col min="11" max="11" width="10.33203125" style="266" customWidth="1"/>
    <col min="12" max="12" width="4.44140625" style="266" customWidth="1"/>
    <col min="13" max="13" width="2.44140625" style="266" customWidth="1"/>
    <col min="14" max="14" width="5.5546875" style="266" customWidth="1"/>
    <col min="15" max="15" width="4.5546875" style="266" customWidth="1"/>
    <col min="16" max="16" width="4.33203125" style="266" customWidth="1"/>
    <col min="17" max="17" width="14.44140625" style="266" customWidth="1"/>
    <col min="18" max="18" width="1.44140625" style="266" customWidth="1"/>
    <col min="19" max="19" width="19.33203125" style="27" customWidth="1"/>
    <col min="20" max="21" width="5" style="7" hidden="1" customWidth="1"/>
    <col min="22" max="27" width="29.88671875" style="7" hidden="1" customWidth="1"/>
    <col min="28" max="28" width="29.88671875" style="13" hidden="1" customWidth="1"/>
    <col min="29" max="16383" width="29.88671875" style="7" hidden="1"/>
    <col min="16384" max="16384" width="0.6640625" style="7" hidden="1" customWidth="1"/>
  </cols>
  <sheetData>
    <row r="1" spans="1:28" s="204" customFormat="1" ht="25.5" customHeight="1" x14ac:dyDescent="0.2">
      <c r="A1" s="256"/>
      <c r="B1" s="257" t="str">
        <f>'Main Page'!$G$9</f>
        <v>2026-2027</v>
      </c>
      <c r="C1" s="258"/>
      <c r="D1" s="259" t="s">
        <v>49</v>
      </c>
      <c r="E1" s="260" t="str">
        <f>'Main Page'!$F$13</f>
        <v>Albemarle County Public Schools</v>
      </c>
      <c r="F1" s="261"/>
      <c r="G1" s="262"/>
      <c r="H1" s="262"/>
      <c r="I1" s="263" t="s">
        <v>569</v>
      </c>
      <c r="J1" s="264">
        <f>'Main Page'!$F$14</f>
        <v>2</v>
      </c>
      <c r="K1" s="926" t="str">
        <f>'Main Page'!$B$6</f>
        <v xml:space="preserve">Title III, Part A, Language Instruction for English Learners and Immigrant Students </v>
      </c>
      <c r="L1" s="926"/>
      <c r="M1" s="926"/>
      <c r="N1" s="926"/>
      <c r="O1" s="926"/>
      <c r="P1" s="926"/>
      <c r="Q1" s="926"/>
      <c r="R1" s="265"/>
      <c r="S1" s="19"/>
    </row>
    <row r="2" spans="1:28" ht="20.25" customHeight="1" thickBot="1" x14ac:dyDescent="0.3">
      <c r="B2" s="730" t="s">
        <v>343</v>
      </c>
      <c r="C2" s="730"/>
      <c r="D2" s="730"/>
      <c r="E2" s="730"/>
      <c r="F2" s="730"/>
      <c r="G2" s="730"/>
      <c r="H2" s="730"/>
      <c r="I2" s="730"/>
      <c r="J2" s="730"/>
      <c r="K2" s="730"/>
      <c r="L2" s="730"/>
      <c r="M2" s="730"/>
      <c r="N2" s="730"/>
      <c r="O2" s="730"/>
      <c r="P2" s="730"/>
      <c r="Q2" s="730"/>
      <c r="R2" s="267"/>
    </row>
    <row r="3" spans="1:28" ht="12.75" customHeight="1" x14ac:dyDescent="0.25">
      <c r="B3" s="945"/>
      <c r="C3" s="945"/>
      <c r="D3" s="945"/>
      <c r="E3" s="945"/>
      <c r="F3" s="945"/>
      <c r="G3" s="945"/>
      <c r="H3" s="945"/>
      <c r="I3" s="945"/>
      <c r="J3" s="945"/>
      <c r="K3" s="945"/>
      <c r="L3" s="945"/>
      <c r="M3" s="945"/>
      <c r="N3" s="945"/>
      <c r="O3" s="945"/>
      <c r="P3" s="945"/>
      <c r="Q3" s="945"/>
    </row>
    <row r="4" spans="1:28" ht="43.5" customHeight="1" x14ac:dyDescent="0.25">
      <c r="B4" s="946" t="s">
        <v>641</v>
      </c>
      <c r="C4" s="946"/>
      <c r="D4" s="946"/>
      <c r="E4" s="946"/>
      <c r="F4" s="946"/>
      <c r="G4" s="946"/>
      <c r="H4" s="946"/>
      <c r="I4" s="946"/>
      <c r="J4" s="946"/>
      <c r="K4" s="946"/>
      <c r="L4" s="946"/>
      <c r="M4" s="946"/>
      <c r="N4" s="946"/>
      <c r="O4" s="946"/>
      <c r="P4" s="946"/>
      <c r="Q4" s="946"/>
      <c r="R4" s="268"/>
    </row>
    <row r="5" spans="1:28" ht="12.75" customHeight="1" x14ac:dyDescent="0.25">
      <c r="B5" s="941"/>
      <c r="C5" s="941"/>
      <c r="D5" s="941"/>
      <c r="E5" s="941"/>
      <c r="F5" s="941"/>
      <c r="G5" s="941"/>
      <c r="H5" s="941"/>
      <c r="I5" s="941"/>
      <c r="J5" s="941"/>
      <c r="K5" s="941"/>
      <c r="L5" s="941"/>
      <c r="M5" s="941"/>
      <c r="N5" s="941"/>
      <c r="O5" s="941"/>
      <c r="P5" s="941"/>
      <c r="Q5" s="941"/>
    </row>
    <row r="6" spans="1:28" ht="15" customHeight="1" x14ac:dyDescent="0.25">
      <c r="B6" s="947" t="s">
        <v>5</v>
      </c>
      <c r="C6" s="947"/>
      <c r="D6" s="947"/>
      <c r="E6" s="947"/>
      <c r="F6" s="947"/>
      <c r="G6" s="947"/>
      <c r="H6" s="947"/>
      <c r="I6" s="947"/>
      <c r="J6" s="947"/>
      <c r="K6" s="947"/>
      <c r="L6" s="947"/>
      <c r="M6" s="947"/>
      <c r="N6" s="947"/>
      <c r="O6" s="947"/>
      <c r="P6" s="947"/>
      <c r="Q6" s="947"/>
      <c r="R6" s="267"/>
    </row>
    <row r="7" spans="1:28" ht="12.75" customHeight="1" x14ac:dyDescent="0.25">
      <c r="B7" s="948" t="s">
        <v>642</v>
      </c>
      <c r="C7" s="948"/>
      <c r="D7" s="948"/>
      <c r="E7" s="948"/>
      <c r="F7" s="948"/>
      <c r="G7" s="948"/>
      <c r="H7" s="948"/>
      <c r="I7" s="948"/>
      <c r="J7" s="948"/>
      <c r="K7" s="948"/>
      <c r="L7" s="948"/>
      <c r="M7" s="948"/>
      <c r="N7" s="948"/>
      <c r="O7" s="948"/>
      <c r="P7" s="948"/>
      <c r="Q7" s="948"/>
      <c r="R7" s="269"/>
    </row>
    <row r="8" spans="1:28" ht="7.5" customHeight="1" x14ac:dyDescent="0.25">
      <c r="B8" s="941"/>
      <c r="C8" s="941"/>
      <c r="D8" s="941"/>
      <c r="E8" s="941"/>
      <c r="F8" s="941"/>
      <c r="G8" s="941"/>
      <c r="H8" s="941"/>
      <c r="I8" s="941"/>
      <c r="J8" s="941"/>
      <c r="K8" s="941"/>
      <c r="L8" s="941"/>
      <c r="M8" s="941"/>
      <c r="N8" s="941"/>
      <c r="O8" s="941"/>
      <c r="P8" s="941"/>
      <c r="Q8" s="941"/>
    </row>
    <row r="9" spans="1:28" ht="106.5" customHeight="1" x14ac:dyDescent="0.25">
      <c r="B9" s="270">
        <v>1000</v>
      </c>
      <c r="C9" s="942" t="s">
        <v>558</v>
      </c>
      <c r="D9" s="949"/>
      <c r="E9" s="949"/>
      <c r="F9" s="949"/>
      <c r="G9" s="949"/>
      <c r="H9" s="949"/>
      <c r="I9" s="949"/>
      <c r="J9" s="949"/>
      <c r="K9" s="949"/>
      <c r="L9" s="949"/>
      <c r="M9" s="949"/>
      <c r="N9" s="949"/>
      <c r="O9" s="949"/>
      <c r="P9" s="949"/>
      <c r="Q9" s="949"/>
      <c r="R9" s="268"/>
    </row>
    <row r="10" spans="1:28" ht="7.5" customHeight="1" x14ac:dyDescent="0.25">
      <c r="B10" s="941"/>
      <c r="C10" s="941"/>
      <c r="D10" s="941"/>
      <c r="E10" s="941"/>
      <c r="F10" s="941"/>
      <c r="G10" s="941"/>
      <c r="H10" s="941"/>
      <c r="I10" s="941"/>
      <c r="J10" s="941"/>
      <c r="K10" s="941"/>
      <c r="L10" s="941"/>
      <c r="M10" s="941"/>
      <c r="N10" s="941"/>
      <c r="O10" s="941"/>
      <c r="P10" s="941"/>
      <c r="Q10" s="941"/>
    </row>
    <row r="11" spans="1:28" ht="202.5" customHeight="1" x14ac:dyDescent="0.25">
      <c r="B11" s="270">
        <v>2000</v>
      </c>
      <c r="C11" s="942" t="s">
        <v>559</v>
      </c>
      <c r="D11" s="942"/>
      <c r="E11" s="942"/>
      <c r="F11" s="942"/>
      <c r="G11" s="942"/>
      <c r="H11" s="942"/>
      <c r="I11" s="942"/>
      <c r="J11" s="942"/>
      <c r="K11" s="942"/>
      <c r="L11" s="942"/>
      <c r="M11" s="942"/>
      <c r="N11" s="942"/>
      <c r="O11" s="942"/>
      <c r="P11" s="942"/>
      <c r="Q11" s="942"/>
      <c r="R11" s="268"/>
    </row>
    <row r="12" spans="1:28" ht="7.5" customHeight="1" x14ac:dyDescent="0.25">
      <c r="B12" s="944"/>
      <c r="C12" s="944"/>
      <c r="D12" s="944"/>
      <c r="E12" s="944"/>
      <c r="F12" s="944"/>
      <c r="G12" s="944"/>
      <c r="H12" s="944"/>
      <c r="I12" s="944"/>
      <c r="J12" s="944"/>
      <c r="K12" s="944"/>
      <c r="L12" s="944"/>
      <c r="M12" s="944"/>
      <c r="N12" s="944"/>
      <c r="O12" s="944"/>
      <c r="P12" s="944"/>
      <c r="Q12" s="944"/>
      <c r="R12" s="268"/>
    </row>
    <row r="13" spans="1:28" ht="312" customHeight="1" x14ac:dyDescent="0.25">
      <c r="B13" s="270">
        <v>3000</v>
      </c>
      <c r="C13" s="942" t="s">
        <v>643</v>
      </c>
      <c r="D13" s="942"/>
      <c r="E13" s="942"/>
      <c r="F13" s="942"/>
      <c r="G13" s="942"/>
      <c r="H13" s="942"/>
      <c r="I13" s="942"/>
      <c r="J13" s="942"/>
      <c r="K13" s="942"/>
      <c r="L13" s="942"/>
      <c r="M13" s="942"/>
      <c r="N13" s="942"/>
      <c r="O13" s="942"/>
      <c r="P13" s="942"/>
      <c r="Q13" s="942"/>
      <c r="R13" s="271"/>
    </row>
    <row r="14" spans="1:28" ht="82.5" customHeight="1" x14ac:dyDescent="0.25">
      <c r="B14" s="272"/>
      <c r="C14" s="942" t="s">
        <v>644</v>
      </c>
      <c r="D14" s="942"/>
      <c r="E14" s="942"/>
      <c r="F14" s="942"/>
      <c r="G14" s="942"/>
      <c r="H14" s="942"/>
      <c r="I14" s="942"/>
      <c r="J14" s="942"/>
      <c r="K14" s="942"/>
      <c r="L14" s="942"/>
      <c r="M14" s="942"/>
      <c r="N14" s="942"/>
      <c r="O14" s="942"/>
      <c r="P14" s="942"/>
      <c r="Q14" s="942"/>
    </row>
    <row r="15" spans="1:28" s="27" customFormat="1" ht="7.5" customHeight="1" x14ac:dyDescent="0.25">
      <c r="A15" s="266"/>
      <c r="B15" s="943"/>
      <c r="C15" s="943"/>
      <c r="D15" s="943"/>
      <c r="E15" s="943"/>
      <c r="F15" s="943"/>
      <c r="G15" s="943"/>
      <c r="H15" s="943"/>
      <c r="I15" s="943"/>
      <c r="J15" s="943"/>
      <c r="K15" s="943"/>
      <c r="L15" s="943"/>
      <c r="M15" s="943"/>
      <c r="N15" s="943"/>
      <c r="O15" s="943"/>
      <c r="P15" s="943"/>
      <c r="Q15" s="943"/>
      <c r="R15" s="268"/>
      <c r="T15" s="7"/>
      <c r="U15" s="7"/>
      <c r="V15" s="7"/>
      <c r="W15" s="7"/>
      <c r="X15" s="7"/>
      <c r="Y15" s="7"/>
      <c r="Z15" s="7"/>
      <c r="AA15" s="7"/>
      <c r="AB15" s="13"/>
    </row>
    <row r="16" spans="1:28" s="27" customFormat="1" ht="93" customHeight="1" x14ac:dyDescent="0.25">
      <c r="A16" s="266"/>
      <c r="B16" s="270">
        <v>4000</v>
      </c>
      <c r="C16" s="942" t="s">
        <v>560</v>
      </c>
      <c r="D16" s="942"/>
      <c r="E16" s="942"/>
      <c r="F16" s="942"/>
      <c r="G16" s="942"/>
      <c r="H16" s="942"/>
      <c r="I16" s="942"/>
      <c r="J16" s="942"/>
      <c r="K16" s="942"/>
      <c r="L16" s="942"/>
      <c r="M16" s="942"/>
      <c r="N16" s="942"/>
      <c r="O16" s="942"/>
      <c r="P16" s="942"/>
      <c r="Q16" s="942"/>
      <c r="R16" s="268"/>
      <c r="T16" s="7"/>
      <c r="U16" s="7"/>
      <c r="V16" s="7"/>
      <c r="W16" s="7"/>
      <c r="X16" s="7"/>
      <c r="Y16" s="7"/>
      <c r="Z16" s="7"/>
      <c r="AA16" s="7"/>
      <c r="AB16" s="13"/>
    </row>
    <row r="17" spans="1:28" s="27" customFormat="1" ht="13.2" x14ac:dyDescent="0.25">
      <c r="A17" s="266"/>
      <c r="B17" s="941" t="s">
        <v>645</v>
      </c>
      <c r="C17" s="941"/>
      <c r="D17" s="941"/>
      <c r="E17" s="941"/>
      <c r="F17" s="941"/>
      <c r="G17" s="941"/>
      <c r="H17" s="941"/>
      <c r="I17" s="941"/>
      <c r="J17" s="941"/>
      <c r="K17" s="941"/>
      <c r="L17" s="941"/>
      <c r="M17" s="941"/>
      <c r="N17" s="941"/>
      <c r="O17" s="941"/>
      <c r="P17" s="941"/>
      <c r="Q17" s="941"/>
      <c r="R17" s="268"/>
      <c r="T17" s="7"/>
      <c r="U17" s="7"/>
      <c r="V17" s="7"/>
      <c r="W17" s="7"/>
      <c r="X17" s="7"/>
      <c r="Y17" s="7"/>
      <c r="Z17" s="7"/>
      <c r="AA17" s="7"/>
      <c r="AB17" s="13"/>
    </row>
    <row r="18" spans="1:28" s="27" customFormat="1" ht="15" customHeight="1" x14ac:dyDescent="0.25">
      <c r="A18" s="266"/>
      <c r="B18" s="270">
        <v>5000</v>
      </c>
      <c r="C18" s="942" t="s">
        <v>646</v>
      </c>
      <c r="D18" s="942"/>
      <c r="E18" s="942"/>
      <c r="F18" s="942"/>
      <c r="G18" s="942"/>
      <c r="H18" s="942"/>
      <c r="I18" s="942"/>
      <c r="J18" s="942"/>
      <c r="K18" s="942"/>
      <c r="L18" s="942"/>
      <c r="M18" s="942"/>
      <c r="N18" s="942"/>
      <c r="O18" s="942"/>
      <c r="P18" s="942"/>
      <c r="Q18" s="942"/>
      <c r="R18" s="271"/>
      <c r="T18" s="7"/>
      <c r="U18" s="7"/>
      <c r="V18" s="7"/>
      <c r="W18" s="7"/>
      <c r="X18" s="7"/>
      <c r="Y18" s="7"/>
      <c r="Z18" s="7"/>
      <c r="AA18" s="7"/>
      <c r="AB18" s="13"/>
    </row>
    <row r="19" spans="1:28" s="27" customFormat="1" ht="195.75" customHeight="1" x14ac:dyDescent="0.25">
      <c r="A19" s="266"/>
      <c r="B19" s="272"/>
      <c r="C19" s="942" t="s">
        <v>647</v>
      </c>
      <c r="D19" s="942"/>
      <c r="E19" s="942"/>
      <c r="F19" s="942"/>
      <c r="G19" s="942"/>
      <c r="H19" s="942"/>
      <c r="I19" s="942"/>
      <c r="J19" s="942"/>
      <c r="K19" s="942"/>
      <c r="L19" s="942"/>
      <c r="M19" s="942"/>
      <c r="N19" s="942"/>
      <c r="O19" s="942"/>
      <c r="P19" s="942"/>
      <c r="Q19" s="942"/>
      <c r="R19" s="266"/>
      <c r="T19" s="7"/>
      <c r="U19" s="7"/>
      <c r="V19" s="7"/>
      <c r="W19" s="7"/>
      <c r="X19" s="7"/>
      <c r="Y19" s="7"/>
      <c r="Z19" s="7"/>
      <c r="AA19" s="7"/>
      <c r="AB19" s="13"/>
    </row>
    <row r="20" spans="1:28" s="27" customFormat="1" ht="13.2" x14ac:dyDescent="0.25">
      <c r="A20" s="266"/>
      <c r="B20" s="943"/>
      <c r="C20" s="943"/>
      <c r="D20" s="943"/>
      <c r="E20" s="943"/>
      <c r="F20" s="943"/>
      <c r="G20" s="943"/>
      <c r="H20" s="943"/>
      <c r="I20" s="943"/>
      <c r="J20" s="943"/>
      <c r="K20" s="943"/>
      <c r="L20" s="943"/>
      <c r="M20" s="943"/>
      <c r="N20" s="943"/>
      <c r="O20" s="943"/>
      <c r="P20" s="943"/>
      <c r="Q20" s="943"/>
      <c r="R20" s="268"/>
      <c r="T20" s="7"/>
      <c r="U20" s="7"/>
      <c r="V20" s="7"/>
      <c r="W20" s="7"/>
      <c r="X20" s="7"/>
      <c r="Y20" s="7"/>
      <c r="Z20" s="7"/>
      <c r="AA20" s="7"/>
      <c r="AB20" s="13"/>
    </row>
    <row r="21" spans="1:28" s="27" customFormat="1" ht="222.75" customHeight="1" x14ac:dyDescent="0.25">
      <c r="A21" s="266"/>
      <c r="B21" s="270">
        <v>6000</v>
      </c>
      <c r="C21" s="942" t="s">
        <v>648</v>
      </c>
      <c r="D21" s="942"/>
      <c r="E21" s="942"/>
      <c r="F21" s="942"/>
      <c r="G21" s="942"/>
      <c r="H21" s="942"/>
      <c r="I21" s="942"/>
      <c r="J21" s="942"/>
      <c r="K21" s="942"/>
      <c r="L21" s="942"/>
      <c r="M21" s="942"/>
      <c r="N21" s="942"/>
      <c r="O21" s="942"/>
      <c r="P21" s="942"/>
      <c r="Q21" s="942"/>
      <c r="R21" s="273"/>
      <c r="T21" s="7"/>
      <c r="U21" s="7"/>
      <c r="V21" s="7"/>
      <c r="W21" s="7"/>
      <c r="X21" s="7"/>
      <c r="Y21" s="7"/>
      <c r="Z21" s="7"/>
      <c r="AA21" s="7"/>
      <c r="AB21" s="13"/>
    </row>
    <row r="22" spans="1:28" s="27" customFormat="1" ht="91.5" customHeight="1" x14ac:dyDescent="0.25">
      <c r="A22" s="266"/>
      <c r="B22" s="274"/>
      <c r="C22" s="942" t="s">
        <v>649</v>
      </c>
      <c r="D22" s="942"/>
      <c r="E22" s="942"/>
      <c r="F22" s="942"/>
      <c r="G22" s="942"/>
      <c r="H22" s="942"/>
      <c r="I22" s="942"/>
      <c r="J22" s="942"/>
      <c r="K22" s="942"/>
      <c r="L22" s="942"/>
      <c r="M22" s="942"/>
      <c r="N22" s="942"/>
      <c r="O22" s="942"/>
      <c r="P22" s="942"/>
      <c r="Q22" s="942"/>
      <c r="R22" s="268"/>
      <c r="T22" s="7"/>
      <c r="U22" s="7"/>
      <c r="V22" s="7"/>
      <c r="W22" s="7"/>
      <c r="X22" s="7"/>
      <c r="Y22" s="7"/>
      <c r="Z22" s="7"/>
      <c r="AA22" s="7"/>
      <c r="AB22" s="13"/>
    </row>
    <row r="23" spans="1:28" s="27" customFormat="1" ht="13.8" x14ac:dyDescent="0.25">
      <c r="A23" s="266"/>
      <c r="B23" s="941" t="s">
        <v>650</v>
      </c>
      <c r="C23" s="941"/>
      <c r="D23" s="941"/>
      <c r="E23" s="941"/>
      <c r="F23" s="941"/>
      <c r="G23" s="941"/>
      <c r="H23" s="941"/>
      <c r="I23" s="941"/>
      <c r="J23" s="941"/>
      <c r="K23" s="941"/>
      <c r="L23" s="941"/>
      <c r="M23" s="941"/>
      <c r="N23" s="941"/>
      <c r="O23" s="941"/>
      <c r="P23" s="941"/>
      <c r="Q23" s="941"/>
      <c r="R23" s="273"/>
      <c r="T23" s="7"/>
      <c r="U23" s="7"/>
      <c r="V23" s="7"/>
      <c r="W23" s="7"/>
      <c r="X23" s="7"/>
      <c r="Y23" s="7"/>
      <c r="Z23" s="7"/>
      <c r="AA23" s="7"/>
      <c r="AB23" s="13"/>
    </row>
    <row r="24" spans="1:28" s="27" customFormat="1" ht="244.5" customHeight="1" x14ac:dyDescent="0.25">
      <c r="A24" s="266"/>
      <c r="B24" s="270">
        <v>8000</v>
      </c>
      <c r="C24" s="942" t="s">
        <v>651</v>
      </c>
      <c r="D24" s="942"/>
      <c r="E24" s="942"/>
      <c r="F24" s="942"/>
      <c r="G24" s="942"/>
      <c r="H24" s="942"/>
      <c r="I24" s="942"/>
      <c r="J24" s="942"/>
      <c r="K24" s="942"/>
      <c r="L24" s="942"/>
      <c r="M24" s="942"/>
      <c r="N24" s="942"/>
      <c r="O24" s="942"/>
      <c r="P24" s="942"/>
      <c r="Q24" s="942"/>
      <c r="R24" s="266"/>
      <c r="T24" s="7"/>
      <c r="U24" s="7"/>
      <c r="V24" s="7"/>
      <c r="W24" s="7"/>
      <c r="X24" s="7"/>
      <c r="Y24" s="7"/>
      <c r="Z24" s="7"/>
      <c r="AA24" s="7"/>
      <c r="AB24" s="13"/>
    </row>
    <row r="25" spans="1:28" s="27" customFormat="1" ht="198" customHeight="1" x14ac:dyDescent="0.25">
      <c r="A25" s="266"/>
      <c r="B25" s="272"/>
      <c r="C25" s="942" t="s">
        <v>652</v>
      </c>
      <c r="D25" s="942"/>
      <c r="E25" s="942"/>
      <c r="F25" s="942"/>
      <c r="G25" s="942"/>
      <c r="H25" s="942"/>
      <c r="I25" s="942"/>
      <c r="J25" s="942"/>
      <c r="K25" s="942"/>
      <c r="L25" s="942"/>
      <c r="M25" s="942"/>
      <c r="N25" s="942"/>
      <c r="O25" s="942"/>
      <c r="P25" s="942"/>
      <c r="Q25" s="942"/>
      <c r="R25" s="266"/>
      <c r="T25" s="7"/>
      <c r="U25" s="7"/>
      <c r="V25" s="7"/>
      <c r="W25" s="7"/>
      <c r="X25" s="7"/>
      <c r="Y25" s="7"/>
      <c r="Z25" s="7"/>
      <c r="AA25" s="7"/>
      <c r="AB25" s="13"/>
    </row>
    <row r="26" spans="1:28" s="27" customFormat="1" ht="13.8" x14ac:dyDescent="0.25">
      <c r="A26" s="266"/>
      <c r="B26" s="270"/>
      <c r="C26" s="942"/>
      <c r="D26" s="942"/>
      <c r="E26" s="942"/>
      <c r="F26" s="942"/>
      <c r="G26" s="942"/>
      <c r="H26" s="942"/>
      <c r="I26" s="942"/>
      <c r="J26" s="942"/>
      <c r="K26" s="942"/>
      <c r="L26" s="942"/>
      <c r="M26" s="942"/>
      <c r="N26" s="942"/>
      <c r="O26" s="942"/>
      <c r="P26" s="942"/>
      <c r="Q26" s="942"/>
      <c r="R26" s="266"/>
      <c r="T26" s="7"/>
      <c r="U26" s="7"/>
      <c r="V26" s="7"/>
      <c r="W26" s="7"/>
      <c r="X26" s="7"/>
      <c r="Y26" s="7"/>
      <c r="Z26" s="7"/>
      <c r="AA26" s="7"/>
      <c r="AB26" s="13"/>
    </row>
    <row r="27" spans="1:28" s="27" customFormat="1" ht="13.2" x14ac:dyDescent="0.25">
      <c r="A27" s="266"/>
      <c r="B27" s="670" t="s">
        <v>326</v>
      </c>
      <c r="C27" s="670"/>
      <c r="D27" s="670"/>
      <c r="E27" s="670"/>
      <c r="F27" s="670"/>
      <c r="G27" s="670"/>
      <c r="H27" s="670"/>
      <c r="I27" s="670"/>
      <c r="J27" s="670"/>
      <c r="K27" s="670"/>
      <c r="L27" s="670"/>
      <c r="M27" s="670"/>
      <c r="N27" s="670"/>
      <c r="O27" s="670"/>
      <c r="P27" s="670"/>
      <c r="Q27" s="670"/>
      <c r="R27" s="266"/>
      <c r="T27" s="7"/>
      <c r="U27" s="7"/>
      <c r="V27" s="7"/>
      <c r="W27" s="7"/>
      <c r="X27" s="7"/>
      <c r="Y27" s="7"/>
      <c r="Z27" s="7"/>
      <c r="AA27" s="7"/>
      <c r="AB27" s="13"/>
    </row>
    <row r="28" spans="1:28" s="27" customFormat="1" ht="13.2" hidden="1" x14ac:dyDescent="0.25">
      <c r="A28" s="266"/>
      <c r="B28" s="943"/>
      <c r="C28" s="943"/>
      <c r="D28" s="943"/>
      <c r="E28" s="943"/>
      <c r="F28" s="943"/>
      <c r="G28" s="943"/>
      <c r="H28" s="943"/>
      <c r="I28" s="943"/>
      <c r="J28" s="943"/>
      <c r="K28" s="943"/>
      <c r="L28" s="943"/>
      <c r="M28" s="943"/>
      <c r="N28" s="943"/>
      <c r="O28" s="943"/>
      <c r="P28" s="943"/>
      <c r="Q28" s="943"/>
      <c r="R28" s="266"/>
      <c r="T28" s="7"/>
      <c r="U28" s="7"/>
      <c r="V28" s="7"/>
      <c r="W28" s="7"/>
      <c r="X28" s="7"/>
      <c r="Y28" s="7"/>
      <c r="Z28" s="7"/>
      <c r="AA28" s="7"/>
      <c r="AB28" s="13"/>
    </row>
    <row r="29" spans="1:28" s="27" customFormat="1" ht="13.2" hidden="1" x14ac:dyDescent="0.25">
      <c r="A29" s="266"/>
      <c r="B29" s="670"/>
      <c r="C29" s="670"/>
      <c r="D29" s="670"/>
      <c r="E29" s="670"/>
      <c r="F29" s="670"/>
      <c r="G29" s="670"/>
      <c r="H29" s="670"/>
      <c r="I29" s="670"/>
      <c r="J29" s="670"/>
      <c r="K29" s="670"/>
      <c r="L29" s="670"/>
      <c r="M29" s="670"/>
      <c r="N29" s="670"/>
      <c r="O29" s="670"/>
      <c r="P29" s="670"/>
      <c r="Q29" s="670"/>
      <c r="R29" s="266"/>
      <c r="T29" s="7"/>
      <c r="U29" s="7"/>
      <c r="V29" s="7"/>
      <c r="W29" s="7"/>
      <c r="X29" s="7"/>
      <c r="Y29" s="7"/>
      <c r="Z29" s="7"/>
      <c r="AA29" s="7"/>
      <c r="AB29" s="13"/>
    </row>
    <row r="3983" ht="1.5" hidden="1" customHeight="1" x14ac:dyDescent="0.25"/>
    <row r="3997" ht="3" hidden="1" customHeight="1" x14ac:dyDescent="0.25"/>
    <row r="4024" ht="3.75" hidden="1" customHeight="1" x14ac:dyDescent="0.25"/>
    <row r="4166" ht="6.75" hidden="1" customHeight="1" x14ac:dyDescent="0.25"/>
    <row r="4169" ht="1.5" hidden="1" customHeight="1" x14ac:dyDescent="0.25"/>
  </sheetData>
  <sheetProtection algorithmName="SHA-512" hashValue="DZRwZekJtF121lY1+uii64U3Y0SuiWbK6qTEouJJY4Urr6k1yMtI8uE7zbCGuCAPEQOFoZoO0pb6zGmSYTV9xg==" saltValue="+kUYK6AFcW9eQel6Z+G4VQ==" spinCount="100000" sheet="1" objects="1" scenarios="1"/>
  <mergeCells count="29">
    <mergeCell ref="C13:Q13"/>
    <mergeCell ref="C14:Q14"/>
    <mergeCell ref="B12:Q12"/>
    <mergeCell ref="K1:Q1"/>
    <mergeCell ref="B2:Q2"/>
    <mergeCell ref="B3:Q3"/>
    <mergeCell ref="B4:Q4"/>
    <mergeCell ref="B5:Q5"/>
    <mergeCell ref="B6:Q6"/>
    <mergeCell ref="B7:Q7"/>
    <mergeCell ref="B8:Q8"/>
    <mergeCell ref="C9:Q9"/>
    <mergeCell ref="B10:Q10"/>
    <mergeCell ref="C11:Q11"/>
    <mergeCell ref="B15:Q15"/>
    <mergeCell ref="C16:Q16"/>
    <mergeCell ref="B17:Q17"/>
    <mergeCell ref="C19:Q19"/>
    <mergeCell ref="C22:Q22"/>
    <mergeCell ref="C18:Q18"/>
    <mergeCell ref="B20:Q20"/>
    <mergeCell ref="C21:Q21"/>
    <mergeCell ref="B23:Q23"/>
    <mergeCell ref="C26:Q26"/>
    <mergeCell ref="B28:Q28"/>
    <mergeCell ref="B29:Q29"/>
    <mergeCell ref="C24:Q24"/>
    <mergeCell ref="C25:Q25"/>
    <mergeCell ref="B27:Q27"/>
  </mergeCells>
  <printOptions horizontalCentered="1"/>
  <pageMargins left="0.2" right="0.2" top="0.5" bottom="0.5" header="0.3" footer="0.3"/>
  <pageSetup scale="70" fitToHeight="0" orientation="portrait" r:id="rId1"/>
  <headerFooter>
    <oddFooter>&amp;L&amp;"Times New Roman,Regular"&amp;8&amp;D&amp;R&amp;"Times New Roman,Regular"&amp;8Title III, Part A
 Individual Application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D2F0FF"/>
  </sheetPr>
  <dimension ref="A1:S478"/>
  <sheetViews>
    <sheetView showZeros="0" zoomScaleNormal="100" workbookViewId="0">
      <selection activeCell="B2" sqref="B2:Q2"/>
    </sheetView>
  </sheetViews>
  <sheetFormatPr defaultColWidth="0" defaultRowHeight="164.25" customHeight="1" zeroHeight="1" x14ac:dyDescent="0.25"/>
  <cols>
    <col min="1" max="1" width="0.6640625" style="214" customWidth="1"/>
    <col min="2" max="2" width="8" style="214" customWidth="1"/>
    <col min="3" max="3" width="5.6640625" style="214" customWidth="1"/>
    <col min="4" max="4" width="11.5546875" style="214" customWidth="1"/>
    <col min="5" max="8" width="9.109375" style="214" customWidth="1"/>
    <col min="9" max="9" width="12.44140625" style="214" customWidth="1"/>
    <col min="10" max="16" width="5.6640625" style="214" customWidth="1"/>
    <col min="17" max="17" width="14.33203125" style="214" customWidth="1"/>
    <col min="18" max="18" width="1.44140625" style="214" customWidth="1"/>
    <col min="19" max="19" width="14.33203125" style="22" customWidth="1"/>
    <col min="20" max="16384" width="14.33203125" style="22" hidden="1"/>
  </cols>
  <sheetData>
    <row r="1" spans="1:19" s="6" customFormat="1" ht="24" customHeight="1" x14ac:dyDescent="0.2">
      <c r="A1" s="236"/>
      <c r="B1" s="237" t="str">
        <f>'Main Page'!$G$9</f>
        <v>2026-2027</v>
      </c>
      <c r="C1" s="238"/>
      <c r="D1" s="238" t="s">
        <v>49</v>
      </c>
      <c r="E1" s="238" t="str">
        <f>'Main Page'!$F$13</f>
        <v>Albemarle County Public Schools</v>
      </c>
      <c r="F1" s="238"/>
      <c r="G1" s="239"/>
      <c r="H1" s="239"/>
      <c r="I1" s="238" t="s">
        <v>48</v>
      </c>
      <c r="J1" s="240">
        <f>'Main Page'!$F$14</f>
        <v>2</v>
      </c>
      <c r="K1" s="446" t="str">
        <f>'Main Page'!$B$6</f>
        <v xml:space="preserve">Title III, Part A, Language Instruction for English Learners and Immigrant Students </v>
      </c>
      <c r="L1" s="446"/>
      <c r="M1" s="446"/>
      <c r="N1" s="446"/>
      <c r="O1" s="446"/>
      <c r="P1" s="446"/>
      <c r="Q1" s="446"/>
      <c r="R1" s="238"/>
      <c r="S1" s="21"/>
    </row>
    <row r="2" spans="1:19" s="5" customFormat="1" ht="20.25" customHeight="1" thickBot="1" x14ac:dyDescent="0.3">
      <c r="A2" s="242"/>
      <c r="B2" s="447" t="s">
        <v>113</v>
      </c>
      <c r="C2" s="447"/>
      <c r="D2" s="447"/>
      <c r="E2" s="447"/>
      <c r="F2" s="447"/>
      <c r="G2" s="447"/>
      <c r="H2" s="447"/>
      <c r="I2" s="447"/>
      <c r="J2" s="447"/>
      <c r="K2" s="447"/>
      <c r="L2" s="447"/>
      <c r="M2" s="447"/>
      <c r="N2" s="447"/>
      <c r="O2" s="447"/>
      <c r="P2" s="447"/>
      <c r="Q2" s="447"/>
      <c r="R2" s="243"/>
      <c r="S2" s="22"/>
    </row>
    <row r="3" spans="1:19" s="5" customFormat="1" ht="15" customHeight="1" x14ac:dyDescent="0.25">
      <c r="A3" s="242"/>
      <c r="B3" s="826"/>
      <c r="C3" s="826"/>
      <c r="D3" s="826"/>
      <c r="E3" s="826"/>
      <c r="F3" s="826"/>
      <c r="G3" s="826"/>
      <c r="H3" s="826"/>
      <c r="I3" s="826"/>
      <c r="J3" s="826"/>
      <c r="K3" s="826"/>
      <c r="L3" s="826"/>
      <c r="M3" s="826"/>
      <c r="N3" s="826"/>
      <c r="O3" s="826"/>
      <c r="P3" s="826"/>
      <c r="Q3" s="826"/>
      <c r="R3" s="243"/>
      <c r="S3" s="22"/>
    </row>
    <row r="4" spans="1:19" s="20" customFormat="1" ht="15" customHeight="1" x14ac:dyDescent="0.25">
      <c r="A4" s="244"/>
      <c r="B4" s="866" t="s">
        <v>69</v>
      </c>
      <c r="C4" s="866"/>
      <c r="D4" s="866"/>
      <c r="E4" s="866"/>
      <c r="F4" s="885" t="s">
        <v>114</v>
      </c>
      <c r="G4" s="885"/>
      <c r="H4" s="885"/>
      <c r="I4" s="885"/>
      <c r="J4" s="885"/>
      <c r="K4" s="885"/>
      <c r="L4" s="885"/>
      <c r="M4" s="885"/>
      <c r="N4" s="885"/>
      <c r="O4" s="885"/>
      <c r="P4" s="885"/>
      <c r="Q4" s="885"/>
      <c r="R4" s="247"/>
      <c r="S4" s="23"/>
    </row>
    <row r="5" spans="1:19" s="20" customFormat="1" ht="15" customHeight="1" x14ac:dyDescent="0.25">
      <c r="A5" s="244"/>
      <c r="B5" s="885" t="s">
        <v>70</v>
      </c>
      <c r="C5" s="885"/>
      <c r="D5" s="885"/>
      <c r="E5" s="885"/>
      <c r="F5" s="885" t="s">
        <v>115</v>
      </c>
      <c r="G5" s="885"/>
      <c r="H5" s="885"/>
      <c r="I5" s="885"/>
      <c r="J5" s="885"/>
      <c r="K5" s="885"/>
      <c r="L5" s="885"/>
      <c r="M5" s="885"/>
      <c r="N5" s="885"/>
      <c r="O5" s="885"/>
      <c r="P5" s="885"/>
      <c r="Q5" s="885"/>
      <c r="R5" s="247"/>
      <c r="S5" s="23"/>
    </row>
    <row r="6" spans="1:19" s="20" customFormat="1" ht="13.2" x14ac:dyDescent="0.25">
      <c r="A6" s="244"/>
      <c r="B6" s="885" t="s">
        <v>116</v>
      </c>
      <c r="C6" s="885"/>
      <c r="D6" s="885"/>
      <c r="E6" s="885"/>
      <c r="F6" s="866" t="s">
        <v>117</v>
      </c>
      <c r="G6" s="866"/>
      <c r="H6" s="866"/>
      <c r="I6" s="866"/>
      <c r="J6" s="866"/>
      <c r="K6" s="866"/>
      <c r="L6" s="866"/>
      <c r="M6" s="866"/>
      <c r="N6" s="866"/>
      <c r="O6" s="866"/>
      <c r="P6" s="866"/>
      <c r="Q6" s="866"/>
      <c r="R6" s="247"/>
      <c r="S6" s="23"/>
    </row>
    <row r="7" spans="1:19" s="20" customFormat="1" ht="15" customHeight="1" x14ac:dyDescent="0.25">
      <c r="A7" s="244"/>
      <c r="B7" s="885" t="s">
        <v>71</v>
      </c>
      <c r="C7" s="885"/>
      <c r="D7" s="885"/>
      <c r="E7" s="885"/>
      <c r="F7" s="885" t="s">
        <v>118</v>
      </c>
      <c r="G7" s="885"/>
      <c r="H7" s="885"/>
      <c r="I7" s="885"/>
      <c r="J7" s="885"/>
      <c r="K7" s="885"/>
      <c r="L7" s="885"/>
      <c r="M7" s="885"/>
      <c r="N7" s="885"/>
      <c r="O7" s="885"/>
      <c r="P7" s="885"/>
      <c r="Q7" s="885"/>
      <c r="R7" s="247"/>
      <c r="S7" s="23"/>
    </row>
    <row r="8" spans="1:19" s="20" customFormat="1" ht="15" customHeight="1" x14ac:dyDescent="0.25">
      <c r="A8" s="244"/>
      <c r="B8" s="885" t="s">
        <v>123</v>
      </c>
      <c r="C8" s="885"/>
      <c r="D8" s="885"/>
      <c r="E8" s="885"/>
      <c r="F8" s="885" t="s">
        <v>119</v>
      </c>
      <c r="G8" s="885"/>
      <c r="H8" s="885"/>
      <c r="I8" s="885"/>
      <c r="J8" s="885"/>
      <c r="K8" s="885"/>
      <c r="L8" s="885"/>
      <c r="M8" s="885"/>
      <c r="N8" s="885"/>
      <c r="O8" s="885"/>
      <c r="P8" s="885"/>
      <c r="Q8" s="885"/>
      <c r="R8" s="247"/>
      <c r="S8" s="23"/>
    </row>
    <row r="9" spans="1:19" s="20" customFormat="1" ht="15" customHeight="1" x14ac:dyDescent="0.25">
      <c r="A9" s="244"/>
      <c r="B9" s="885" t="s">
        <v>73</v>
      </c>
      <c r="C9" s="885"/>
      <c r="D9" s="885"/>
      <c r="E9" s="885"/>
      <c r="F9" s="885" t="s">
        <v>120</v>
      </c>
      <c r="G9" s="885"/>
      <c r="H9" s="885"/>
      <c r="I9" s="885"/>
      <c r="J9" s="885"/>
      <c r="K9" s="885"/>
      <c r="L9" s="885"/>
      <c r="M9" s="885"/>
      <c r="N9" s="885"/>
      <c r="O9" s="885"/>
      <c r="P9" s="885"/>
      <c r="Q9" s="885"/>
      <c r="R9" s="247"/>
      <c r="S9" s="23"/>
    </row>
    <row r="10" spans="1:19" s="20" customFormat="1" ht="15" customHeight="1" x14ac:dyDescent="0.25">
      <c r="A10" s="244"/>
      <c r="B10" s="885" t="s">
        <v>121</v>
      </c>
      <c r="C10" s="885"/>
      <c r="D10" s="885"/>
      <c r="E10" s="885"/>
      <c r="F10" s="885" t="s">
        <v>122</v>
      </c>
      <c r="G10" s="885"/>
      <c r="H10" s="885"/>
      <c r="I10" s="885"/>
      <c r="J10" s="885"/>
      <c r="K10" s="885"/>
      <c r="L10" s="885"/>
      <c r="M10" s="885"/>
      <c r="N10" s="885"/>
      <c r="O10" s="885"/>
      <c r="P10" s="885"/>
      <c r="Q10" s="885"/>
      <c r="R10" s="247"/>
      <c r="S10" s="23"/>
    </row>
    <row r="11" spans="1:19" s="20" customFormat="1" ht="15" customHeight="1" x14ac:dyDescent="0.25">
      <c r="A11" s="244"/>
      <c r="B11" s="394"/>
      <c r="C11" s="394"/>
      <c r="D11" s="394"/>
      <c r="E11" s="394"/>
      <c r="F11" s="394"/>
      <c r="G11" s="394"/>
      <c r="H11" s="394"/>
      <c r="I11" s="394"/>
      <c r="J11" s="394"/>
      <c r="K11" s="394"/>
      <c r="L11" s="394"/>
      <c r="M11" s="394"/>
      <c r="N11" s="394"/>
      <c r="O11" s="394"/>
      <c r="P11" s="394"/>
      <c r="Q11" s="394"/>
      <c r="R11" s="247"/>
      <c r="S11" s="23"/>
    </row>
    <row r="12" spans="1:19" s="20" customFormat="1" ht="15" customHeight="1" x14ac:dyDescent="0.25">
      <c r="A12" s="244"/>
      <c r="B12" s="521" t="s">
        <v>152</v>
      </c>
      <c r="C12" s="521"/>
      <c r="D12" s="521"/>
      <c r="E12" s="521"/>
      <c r="F12" s="521"/>
      <c r="G12" s="521"/>
      <c r="H12" s="521"/>
      <c r="I12" s="521"/>
      <c r="J12" s="521"/>
      <c r="K12" s="521"/>
      <c r="L12" s="521"/>
      <c r="M12" s="521"/>
      <c r="N12" s="521"/>
      <c r="O12" s="521"/>
      <c r="P12" s="521"/>
      <c r="Q12" s="521"/>
      <c r="R12" s="247"/>
      <c r="S12" s="23"/>
    </row>
    <row r="13" spans="1:19" s="20" customFormat="1" ht="13.2" x14ac:dyDescent="0.25">
      <c r="A13" s="244"/>
      <c r="B13" s="248" t="s">
        <v>124</v>
      </c>
      <c r="C13" s="426" t="s">
        <v>129</v>
      </c>
      <c r="D13" s="426"/>
      <c r="E13" s="426"/>
      <c r="F13" s="426"/>
      <c r="G13" s="426"/>
      <c r="H13" s="426"/>
      <c r="I13" s="426"/>
      <c r="J13" s="426"/>
      <c r="K13" s="426"/>
      <c r="L13" s="426"/>
      <c r="M13" s="426"/>
      <c r="N13" s="426"/>
      <c r="O13" s="426"/>
      <c r="P13" s="426"/>
      <c r="Q13" s="426"/>
      <c r="R13" s="247"/>
      <c r="S13" s="23"/>
    </row>
    <row r="14" spans="1:19" s="20" customFormat="1" ht="24.75" customHeight="1" x14ac:dyDescent="0.25">
      <c r="A14" s="244"/>
      <c r="B14" s="248" t="s">
        <v>125</v>
      </c>
      <c r="C14" s="426" t="s">
        <v>128</v>
      </c>
      <c r="D14" s="426"/>
      <c r="E14" s="426"/>
      <c r="F14" s="426"/>
      <c r="G14" s="426"/>
      <c r="H14" s="426"/>
      <c r="I14" s="426"/>
      <c r="J14" s="426"/>
      <c r="K14" s="426"/>
      <c r="L14" s="426"/>
      <c r="M14" s="426"/>
      <c r="N14" s="426"/>
      <c r="O14" s="426"/>
      <c r="P14" s="426"/>
      <c r="Q14" s="426"/>
      <c r="R14" s="247"/>
      <c r="S14" s="23"/>
    </row>
    <row r="15" spans="1:19" s="20" customFormat="1" ht="31.5" customHeight="1" x14ac:dyDescent="0.25">
      <c r="A15" s="244"/>
      <c r="B15" s="248" t="s">
        <v>126</v>
      </c>
      <c r="C15" s="426" t="s">
        <v>130</v>
      </c>
      <c r="D15" s="426"/>
      <c r="E15" s="426"/>
      <c r="F15" s="426"/>
      <c r="G15" s="426"/>
      <c r="H15" s="426"/>
      <c r="I15" s="426"/>
      <c r="J15" s="426"/>
      <c r="K15" s="426"/>
      <c r="L15" s="426"/>
      <c r="M15" s="426"/>
      <c r="N15" s="426"/>
      <c r="O15" s="426"/>
      <c r="P15" s="426"/>
      <c r="Q15" s="426"/>
      <c r="R15" s="247"/>
      <c r="S15" s="23"/>
    </row>
    <row r="16" spans="1:19" s="20" customFormat="1" ht="15" customHeight="1" x14ac:dyDescent="0.25">
      <c r="A16" s="244"/>
      <c r="B16" s="248" t="s">
        <v>127</v>
      </c>
      <c r="C16" s="426" t="s">
        <v>131</v>
      </c>
      <c r="D16" s="426"/>
      <c r="E16" s="426"/>
      <c r="F16" s="426"/>
      <c r="G16" s="426"/>
      <c r="H16" s="426"/>
      <c r="I16" s="426"/>
      <c r="J16" s="426"/>
      <c r="K16" s="426"/>
      <c r="L16" s="426"/>
      <c r="M16" s="426"/>
      <c r="N16" s="426"/>
      <c r="O16" s="426"/>
      <c r="P16" s="426"/>
      <c r="Q16" s="426"/>
      <c r="R16" s="247"/>
      <c r="S16" s="23"/>
    </row>
    <row r="17" spans="1:19" s="20" customFormat="1" ht="30.75" customHeight="1" x14ac:dyDescent="0.25">
      <c r="A17" s="244"/>
      <c r="B17" s="248"/>
      <c r="C17" s="254" t="s">
        <v>132</v>
      </c>
      <c r="D17" s="426" t="s">
        <v>135</v>
      </c>
      <c r="E17" s="426"/>
      <c r="F17" s="426"/>
      <c r="G17" s="426"/>
      <c r="H17" s="426"/>
      <c r="I17" s="426"/>
      <c r="J17" s="426"/>
      <c r="K17" s="426"/>
      <c r="L17" s="426"/>
      <c r="M17" s="426"/>
      <c r="N17" s="426"/>
      <c r="O17" s="426"/>
      <c r="P17" s="426"/>
      <c r="Q17" s="426"/>
      <c r="R17" s="247"/>
      <c r="S17" s="23"/>
    </row>
    <row r="18" spans="1:19" s="20" customFormat="1" ht="13.2" x14ac:dyDescent="0.25">
      <c r="A18" s="244"/>
      <c r="B18" s="248"/>
      <c r="C18" s="254" t="s">
        <v>133</v>
      </c>
      <c r="D18" s="426" t="s">
        <v>136</v>
      </c>
      <c r="E18" s="426"/>
      <c r="F18" s="426"/>
      <c r="G18" s="426"/>
      <c r="H18" s="426"/>
      <c r="I18" s="426"/>
      <c r="J18" s="426"/>
      <c r="K18" s="426"/>
      <c r="L18" s="426"/>
      <c r="M18" s="426"/>
      <c r="N18" s="426"/>
      <c r="O18" s="426"/>
      <c r="P18" s="426"/>
      <c r="Q18" s="426"/>
      <c r="R18" s="247"/>
      <c r="S18" s="23"/>
    </row>
    <row r="19" spans="1:19" s="20" customFormat="1" ht="15" customHeight="1" x14ac:dyDescent="0.25">
      <c r="A19" s="244"/>
      <c r="B19" s="248"/>
      <c r="C19" s="254"/>
      <c r="D19" s="255" t="s">
        <v>18</v>
      </c>
      <c r="E19" s="426" t="s">
        <v>137</v>
      </c>
      <c r="F19" s="426"/>
      <c r="G19" s="426"/>
      <c r="H19" s="426"/>
      <c r="I19" s="426"/>
      <c r="J19" s="426"/>
      <c r="K19" s="426"/>
      <c r="L19" s="426"/>
      <c r="M19" s="426"/>
      <c r="N19" s="426"/>
      <c r="O19" s="426"/>
      <c r="P19" s="426"/>
      <c r="Q19" s="426"/>
      <c r="R19" s="247"/>
      <c r="S19" s="23"/>
    </row>
    <row r="20" spans="1:19" s="20" customFormat="1" ht="24.75" customHeight="1" x14ac:dyDescent="0.25">
      <c r="A20" s="244"/>
      <c r="B20" s="248"/>
      <c r="C20" s="254"/>
      <c r="D20" s="255" t="s">
        <v>42</v>
      </c>
      <c r="E20" s="426" t="s">
        <v>153</v>
      </c>
      <c r="F20" s="426"/>
      <c r="G20" s="426"/>
      <c r="H20" s="426"/>
      <c r="I20" s="426"/>
      <c r="J20" s="426"/>
      <c r="K20" s="426"/>
      <c r="L20" s="426"/>
      <c r="M20" s="426"/>
      <c r="N20" s="426"/>
      <c r="O20" s="426"/>
      <c r="P20" s="426"/>
      <c r="Q20" s="426"/>
      <c r="R20" s="247"/>
      <c r="S20" s="23"/>
    </row>
    <row r="21" spans="1:19" s="20" customFormat="1" ht="15" customHeight="1" x14ac:dyDescent="0.25">
      <c r="A21" s="244"/>
      <c r="B21" s="248"/>
      <c r="C21" s="254"/>
      <c r="D21" s="255" t="s">
        <v>19</v>
      </c>
      <c r="E21" s="426" t="s">
        <v>141</v>
      </c>
      <c r="F21" s="426"/>
      <c r="G21" s="426"/>
      <c r="H21" s="426"/>
      <c r="I21" s="426"/>
      <c r="J21" s="426"/>
      <c r="K21" s="426"/>
      <c r="L21" s="426"/>
      <c r="M21" s="426"/>
      <c r="N21" s="426"/>
      <c r="O21" s="426"/>
      <c r="P21" s="426"/>
      <c r="Q21" s="426"/>
      <c r="R21" s="247"/>
      <c r="S21" s="23"/>
    </row>
    <row r="22" spans="1:19" s="20" customFormat="1" ht="28.5" customHeight="1" x14ac:dyDescent="0.25">
      <c r="A22" s="244"/>
      <c r="B22" s="248"/>
      <c r="C22" s="254"/>
      <c r="D22" s="255" t="s">
        <v>45</v>
      </c>
      <c r="E22" s="426" t="s">
        <v>154</v>
      </c>
      <c r="F22" s="426"/>
      <c r="G22" s="426"/>
      <c r="H22" s="426"/>
      <c r="I22" s="426"/>
      <c r="J22" s="426"/>
      <c r="K22" s="426"/>
      <c r="L22" s="426"/>
      <c r="M22" s="426"/>
      <c r="N22" s="426"/>
      <c r="O22" s="426"/>
      <c r="P22" s="426"/>
      <c r="Q22" s="426"/>
      <c r="R22" s="247"/>
      <c r="S22" s="23"/>
    </row>
    <row r="23" spans="1:19" s="20" customFormat="1" ht="15" customHeight="1" x14ac:dyDescent="0.25">
      <c r="A23" s="244"/>
      <c r="B23" s="248"/>
      <c r="C23" s="254"/>
      <c r="D23" s="255" t="s">
        <v>46</v>
      </c>
      <c r="E23" s="426" t="s">
        <v>155</v>
      </c>
      <c r="F23" s="426"/>
      <c r="G23" s="426"/>
      <c r="H23" s="426"/>
      <c r="I23" s="426"/>
      <c r="J23" s="426"/>
      <c r="K23" s="426"/>
      <c r="L23" s="426"/>
      <c r="M23" s="426"/>
      <c r="N23" s="426"/>
      <c r="O23" s="426"/>
      <c r="P23" s="426"/>
      <c r="Q23" s="426"/>
      <c r="R23" s="247"/>
      <c r="S23" s="23"/>
    </row>
    <row r="24" spans="1:19" s="20" customFormat="1" ht="15" customHeight="1" x14ac:dyDescent="0.25">
      <c r="A24" s="244"/>
      <c r="B24" s="248"/>
      <c r="C24" s="254"/>
      <c r="D24" s="255" t="s">
        <v>58</v>
      </c>
      <c r="E24" s="426" t="s">
        <v>142</v>
      </c>
      <c r="F24" s="426"/>
      <c r="G24" s="426"/>
      <c r="H24" s="426"/>
      <c r="I24" s="426"/>
      <c r="J24" s="426"/>
      <c r="K24" s="426"/>
      <c r="L24" s="426"/>
      <c r="M24" s="426"/>
      <c r="N24" s="426"/>
      <c r="O24" s="426"/>
      <c r="P24" s="426"/>
      <c r="Q24" s="426"/>
      <c r="R24" s="247"/>
      <c r="S24" s="23"/>
    </row>
    <row r="25" spans="1:19" s="20" customFormat="1" ht="25.5" customHeight="1" x14ac:dyDescent="0.25">
      <c r="A25" s="244"/>
      <c r="B25" s="248"/>
      <c r="C25" s="254"/>
      <c r="D25" s="255" t="s">
        <v>59</v>
      </c>
      <c r="E25" s="426" t="s">
        <v>156</v>
      </c>
      <c r="F25" s="426"/>
      <c r="G25" s="426"/>
      <c r="H25" s="426"/>
      <c r="I25" s="426"/>
      <c r="J25" s="426"/>
      <c r="K25" s="426"/>
      <c r="L25" s="426"/>
      <c r="M25" s="426"/>
      <c r="N25" s="426"/>
      <c r="O25" s="426"/>
      <c r="P25" s="426"/>
      <c r="Q25" s="426"/>
      <c r="R25" s="247"/>
      <c r="S25" s="23"/>
    </row>
    <row r="26" spans="1:19" s="20" customFormat="1" ht="28.5" customHeight="1" x14ac:dyDescent="0.25">
      <c r="A26" s="244"/>
      <c r="B26" s="248"/>
      <c r="C26" s="254"/>
      <c r="D26" s="255" t="s">
        <v>60</v>
      </c>
      <c r="E26" s="426" t="s">
        <v>143</v>
      </c>
      <c r="F26" s="426"/>
      <c r="G26" s="426"/>
      <c r="H26" s="426"/>
      <c r="I26" s="426"/>
      <c r="J26" s="426"/>
      <c r="K26" s="426"/>
      <c r="L26" s="426"/>
      <c r="M26" s="426"/>
      <c r="N26" s="426"/>
      <c r="O26" s="426"/>
      <c r="P26" s="426"/>
      <c r="Q26" s="426"/>
      <c r="R26" s="247"/>
      <c r="S26" s="23"/>
    </row>
    <row r="27" spans="1:19" s="20" customFormat="1" ht="41.25" customHeight="1" x14ac:dyDescent="0.25">
      <c r="A27" s="244"/>
      <c r="B27" s="248"/>
      <c r="C27" s="254"/>
      <c r="D27" s="255" t="s">
        <v>92</v>
      </c>
      <c r="E27" s="426" t="s">
        <v>157</v>
      </c>
      <c r="F27" s="426"/>
      <c r="G27" s="426"/>
      <c r="H27" s="426"/>
      <c r="I27" s="426"/>
      <c r="J27" s="426"/>
      <c r="K27" s="426"/>
      <c r="L27" s="426"/>
      <c r="M27" s="426"/>
      <c r="N27" s="426"/>
      <c r="O27" s="426"/>
      <c r="P27" s="426"/>
      <c r="Q27" s="426"/>
      <c r="R27" s="247"/>
      <c r="S27" s="23"/>
    </row>
    <row r="28" spans="1:19" s="23" customFormat="1" ht="53.25" customHeight="1" x14ac:dyDescent="0.25">
      <c r="A28" s="244"/>
      <c r="B28" s="248"/>
      <c r="C28" s="254"/>
      <c r="D28" s="255" t="s">
        <v>110</v>
      </c>
      <c r="E28" s="426" t="s">
        <v>158</v>
      </c>
      <c r="F28" s="426"/>
      <c r="G28" s="426"/>
      <c r="H28" s="426"/>
      <c r="I28" s="426"/>
      <c r="J28" s="426"/>
      <c r="K28" s="426"/>
      <c r="L28" s="426"/>
      <c r="M28" s="426"/>
      <c r="N28" s="426"/>
      <c r="O28" s="426"/>
      <c r="P28" s="426"/>
      <c r="Q28" s="426"/>
      <c r="R28" s="247"/>
    </row>
    <row r="29" spans="1:19" s="23" customFormat="1" ht="32.25" customHeight="1" x14ac:dyDescent="0.25">
      <c r="A29" s="244"/>
      <c r="B29" s="248"/>
      <c r="C29" s="254"/>
      <c r="D29" s="255" t="s">
        <v>109</v>
      </c>
      <c r="E29" s="426" t="s">
        <v>144</v>
      </c>
      <c r="F29" s="426"/>
      <c r="G29" s="426"/>
      <c r="H29" s="426"/>
      <c r="I29" s="426"/>
      <c r="J29" s="426"/>
      <c r="K29" s="426"/>
      <c r="L29" s="426"/>
      <c r="M29" s="426"/>
      <c r="N29" s="426"/>
      <c r="O29" s="426"/>
      <c r="P29" s="426"/>
      <c r="Q29" s="426"/>
      <c r="R29" s="247"/>
    </row>
    <row r="30" spans="1:19" s="23" customFormat="1" ht="30" customHeight="1" x14ac:dyDescent="0.25">
      <c r="A30" s="244"/>
      <c r="B30" s="248"/>
      <c r="C30" s="254"/>
      <c r="D30" s="255" t="s">
        <v>108</v>
      </c>
      <c r="E30" s="426" t="s">
        <v>145</v>
      </c>
      <c r="F30" s="426"/>
      <c r="G30" s="426"/>
      <c r="H30" s="426"/>
      <c r="I30" s="426"/>
      <c r="J30" s="426"/>
      <c r="K30" s="426"/>
      <c r="L30" s="426"/>
      <c r="M30" s="426"/>
      <c r="N30" s="426"/>
      <c r="O30" s="426"/>
      <c r="P30" s="426"/>
      <c r="Q30" s="426"/>
      <c r="R30" s="247"/>
    </row>
    <row r="31" spans="1:19" s="23" customFormat="1" ht="30.75" customHeight="1" x14ac:dyDescent="0.25">
      <c r="A31" s="244"/>
      <c r="B31" s="248"/>
      <c r="C31" s="254"/>
      <c r="D31" s="255" t="s">
        <v>107</v>
      </c>
      <c r="E31" s="426" t="s">
        <v>146</v>
      </c>
      <c r="F31" s="426"/>
      <c r="G31" s="426"/>
      <c r="H31" s="426"/>
      <c r="I31" s="426"/>
      <c r="J31" s="426"/>
      <c r="K31" s="426"/>
      <c r="L31" s="426"/>
      <c r="M31" s="426"/>
      <c r="N31" s="426"/>
      <c r="O31" s="426"/>
      <c r="P31" s="426"/>
      <c r="Q31" s="426"/>
      <c r="R31" s="247"/>
    </row>
    <row r="32" spans="1:19" s="23" customFormat="1" ht="13.2" x14ac:dyDescent="0.25">
      <c r="A32" s="244"/>
      <c r="B32" s="248"/>
      <c r="C32" s="254"/>
      <c r="D32" s="255" t="s">
        <v>106</v>
      </c>
      <c r="E32" s="426" t="s">
        <v>159</v>
      </c>
      <c r="F32" s="426"/>
      <c r="G32" s="426"/>
      <c r="H32" s="426"/>
      <c r="I32" s="426"/>
      <c r="J32" s="426"/>
      <c r="K32" s="426"/>
      <c r="L32" s="426"/>
      <c r="M32" s="426"/>
      <c r="N32" s="426"/>
      <c r="O32" s="426"/>
      <c r="P32" s="426"/>
      <c r="Q32" s="426"/>
      <c r="R32" s="247"/>
    </row>
    <row r="33" spans="1:19" s="23" customFormat="1" ht="29.25" customHeight="1" x14ac:dyDescent="0.25">
      <c r="A33" s="244"/>
      <c r="B33" s="248"/>
      <c r="C33" s="254"/>
      <c r="D33" s="255" t="s">
        <v>105</v>
      </c>
      <c r="E33" s="426" t="s">
        <v>160</v>
      </c>
      <c r="F33" s="426"/>
      <c r="G33" s="426"/>
      <c r="H33" s="426"/>
      <c r="I33" s="426"/>
      <c r="J33" s="426"/>
      <c r="K33" s="426"/>
      <c r="L33" s="426"/>
      <c r="M33" s="426"/>
      <c r="N33" s="426"/>
      <c r="O33" s="426"/>
      <c r="P33" s="426"/>
      <c r="Q33" s="426"/>
      <c r="R33" s="247"/>
    </row>
    <row r="34" spans="1:19" s="23" customFormat="1" ht="15" customHeight="1" x14ac:dyDescent="0.25">
      <c r="A34" s="244"/>
      <c r="B34" s="248"/>
      <c r="C34" s="254"/>
      <c r="D34" s="255" t="s">
        <v>104</v>
      </c>
      <c r="E34" s="426" t="s">
        <v>147</v>
      </c>
      <c r="F34" s="426"/>
      <c r="G34" s="426"/>
      <c r="H34" s="426"/>
      <c r="I34" s="426"/>
      <c r="J34" s="426"/>
      <c r="K34" s="426"/>
      <c r="L34" s="426"/>
      <c r="M34" s="426"/>
      <c r="N34" s="426"/>
      <c r="O34" s="426"/>
      <c r="P34" s="426"/>
      <c r="Q34" s="426"/>
      <c r="R34" s="247"/>
    </row>
    <row r="35" spans="1:19" s="23" customFormat="1" ht="15" customHeight="1" x14ac:dyDescent="0.25">
      <c r="A35" s="244"/>
      <c r="B35" s="248"/>
      <c r="C35" s="254"/>
      <c r="D35" s="255"/>
      <c r="E35" s="245"/>
      <c r="F35" s="426" t="s">
        <v>148</v>
      </c>
      <c r="G35" s="426"/>
      <c r="H35" s="426"/>
      <c r="I35" s="426"/>
      <c r="J35" s="426"/>
      <c r="K35" s="426"/>
      <c r="L35" s="426"/>
      <c r="M35" s="426"/>
      <c r="N35" s="426"/>
      <c r="O35" s="426"/>
      <c r="P35" s="426"/>
      <c r="Q35" s="426"/>
      <c r="R35" s="247"/>
    </row>
    <row r="36" spans="1:19" s="23" customFormat="1" ht="15" customHeight="1" x14ac:dyDescent="0.25">
      <c r="A36" s="244"/>
      <c r="B36" s="248"/>
      <c r="C36" s="254"/>
      <c r="D36" s="255"/>
      <c r="E36" s="245"/>
      <c r="F36" s="426" t="s">
        <v>149</v>
      </c>
      <c r="G36" s="426"/>
      <c r="H36" s="426"/>
      <c r="I36" s="426"/>
      <c r="J36" s="426"/>
      <c r="K36" s="426"/>
      <c r="L36" s="426"/>
      <c r="M36" s="426"/>
      <c r="N36" s="426"/>
      <c r="O36" s="426"/>
      <c r="P36" s="426"/>
      <c r="Q36" s="426"/>
      <c r="R36" s="247"/>
    </row>
    <row r="37" spans="1:19" s="23" customFormat="1" ht="15" customHeight="1" x14ac:dyDescent="0.25">
      <c r="A37" s="244"/>
      <c r="B37" s="248"/>
      <c r="C37" s="254"/>
      <c r="D37" s="255"/>
      <c r="E37" s="245"/>
      <c r="F37" s="426" t="s">
        <v>150</v>
      </c>
      <c r="G37" s="426"/>
      <c r="H37" s="426"/>
      <c r="I37" s="426"/>
      <c r="J37" s="426"/>
      <c r="K37" s="426"/>
      <c r="L37" s="426"/>
      <c r="M37" s="426"/>
      <c r="N37" s="426"/>
      <c r="O37" s="426"/>
      <c r="P37" s="426"/>
      <c r="Q37" s="426"/>
      <c r="R37" s="247"/>
    </row>
    <row r="38" spans="1:19" s="23" customFormat="1" ht="51.75" customHeight="1" x14ac:dyDescent="0.25">
      <c r="A38" s="244"/>
      <c r="B38" s="248"/>
      <c r="C38" s="254"/>
      <c r="D38" s="255" t="s">
        <v>103</v>
      </c>
      <c r="E38" s="426" t="s">
        <v>161</v>
      </c>
      <c r="F38" s="426"/>
      <c r="G38" s="426"/>
      <c r="H38" s="426"/>
      <c r="I38" s="426"/>
      <c r="J38" s="426"/>
      <c r="K38" s="426"/>
      <c r="L38" s="426"/>
      <c r="M38" s="426"/>
      <c r="N38" s="426"/>
      <c r="O38" s="426"/>
      <c r="P38" s="426"/>
      <c r="Q38" s="426"/>
      <c r="R38" s="247"/>
    </row>
    <row r="39" spans="1:19" s="23" customFormat="1" ht="13.2" x14ac:dyDescent="0.25">
      <c r="A39" s="244"/>
      <c r="B39" s="248"/>
      <c r="C39" s="254" t="s">
        <v>134</v>
      </c>
      <c r="D39" s="426" t="s">
        <v>162</v>
      </c>
      <c r="E39" s="426"/>
      <c r="F39" s="426"/>
      <c r="G39" s="426"/>
      <c r="H39" s="426"/>
      <c r="I39" s="426"/>
      <c r="J39" s="426"/>
      <c r="K39" s="426"/>
      <c r="L39" s="426"/>
      <c r="M39" s="426"/>
      <c r="N39" s="426"/>
      <c r="O39" s="426"/>
      <c r="P39" s="426"/>
      <c r="Q39" s="426"/>
      <c r="R39" s="247"/>
    </row>
    <row r="40" spans="1:19" s="23" customFormat="1" ht="26.25" customHeight="1" x14ac:dyDescent="0.25">
      <c r="A40" s="244"/>
      <c r="B40" s="248"/>
      <c r="C40" s="254" t="s">
        <v>151</v>
      </c>
      <c r="D40" s="426" t="s">
        <v>662</v>
      </c>
      <c r="E40" s="426"/>
      <c r="F40" s="426"/>
      <c r="G40" s="426"/>
      <c r="H40" s="426"/>
      <c r="I40" s="426"/>
      <c r="J40" s="426"/>
      <c r="K40" s="426"/>
      <c r="L40" s="426"/>
      <c r="M40" s="426"/>
      <c r="N40" s="426"/>
      <c r="O40" s="426"/>
      <c r="P40" s="426"/>
      <c r="Q40" s="426"/>
      <c r="R40" s="247"/>
    </row>
    <row r="41" spans="1:19" customFormat="1" ht="30" customHeight="1" x14ac:dyDescent="0.25">
      <c r="A41" s="244"/>
      <c r="B41" s="248"/>
      <c r="C41" s="254" t="s">
        <v>542</v>
      </c>
      <c r="D41" s="426" t="s">
        <v>543</v>
      </c>
      <c r="E41" s="426"/>
      <c r="F41" s="426"/>
      <c r="G41" s="426"/>
      <c r="H41" s="426"/>
      <c r="I41" s="426"/>
      <c r="J41" s="426"/>
      <c r="K41" s="426"/>
      <c r="L41" s="426"/>
      <c r="M41" s="426"/>
      <c r="N41" s="426"/>
      <c r="O41" s="426"/>
      <c r="P41" s="426"/>
      <c r="Q41" s="426"/>
      <c r="R41" s="247"/>
      <c r="S41" s="23"/>
    </row>
    <row r="42" spans="1:19" s="23" customFormat="1" ht="66.75" customHeight="1" x14ac:dyDescent="0.25">
      <c r="A42" s="244"/>
      <c r="B42" s="248" t="s">
        <v>138</v>
      </c>
      <c r="C42" s="426" t="s">
        <v>163</v>
      </c>
      <c r="D42" s="426"/>
      <c r="E42" s="426"/>
      <c r="F42" s="426"/>
      <c r="G42" s="426"/>
      <c r="H42" s="426"/>
      <c r="I42" s="426"/>
      <c r="J42" s="426"/>
      <c r="K42" s="426"/>
      <c r="L42" s="426"/>
      <c r="M42" s="426"/>
      <c r="N42" s="426"/>
      <c r="O42" s="426"/>
      <c r="P42" s="426"/>
      <c r="Q42" s="426"/>
      <c r="R42" s="247"/>
    </row>
    <row r="43" spans="1:19" s="23" customFormat="1" ht="43.5" customHeight="1" x14ac:dyDescent="0.25">
      <c r="A43" s="244"/>
      <c r="B43" s="248" t="s">
        <v>139</v>
      </c>
      <c r="C43" s="426" t="s">
        <v>140</v>
      </c>
      <c r="D43" s="426"/>
      <c r="E43" s="426"/>
      <c r="F43" s="426"/>
      <c r="G43" s="426"/>
      <c r="H43" s="426"/>
      <c r="I43" s="426"/>
      <c r="J43" s="426"/>
      <c r="K43" s="426"/>
      <c r="L43" s="426"/>
      <c r="M43" s="426"/>
      <c r="N43" s="426"/>
      <c r="O43" s="426"/>
      <c r="P43" s="426"/>
      <c r="Q43" s="426"/>
      <c r="R43" s="247"/>
    </row>
    <row r="44" spans="1:19" ht="15" customHeight="1" x14ac:dyDescent="0.25">
      <c r="A44" s="242"/>
      <c r="B44" s="826"/>
      <c r="C44" s="826"/>
      <c r="D44" s="826"/>
      <c r="E44" s="826"/>
      <c r="F44" s="826"/>
      <c r="G44" s="826"/>
      <c r="H44" s="826"/>
      <c r="I44" s="826"/>
      <c r="J44" s="826"/>
      <c r="K44" s="826"/>
      <c r="L44" s="826"/>
      <c r="M44" s="826"/>
      <c r="N44" s="826"/>
      <c r="O44" s="826"/>
      <c r="P44" s="826"/>
      <c r="Q44" s="826"/>
      <c r="R44" s="243"/>
    </row>
    <row r="45" spans="1:19" ht="15" customHeight="1" x14ac:dyDescent="0.25">
      <c r="A45" s="242"/>
      <c r="B45" s="670" t="s">
        <v>327</v>
      </c>
      <c r="C45" s="670"/>
      <c r="D45" s="670"/>
      <c r="E45" s="670"/>
      <c r="F45" s="670"/>
      <c r="G45" s="670"/>
      <c r="H45" s="670"/>
      <c r="I45" s="670"/>
      <c r="J45" s="670"/>
      <c r="K45" s="670"/>
      <c r="L45" s="670"/>
      <c r="M45" s="670"/>
      <c r="N45" s="670"/>
      <c r="O45" s="670"/>
      <c r="P45" s="670"/>
      <c r="Q45" s="670"/>
      <c r="R45" s="243"/>
    </row>
    <row r="46" spans="1:19" ht="164.25" hidden="1" customHeight="1" x14ac:dyDescent="0.25">
      <c r="B46" s="215"/>
      <c r="C46" s="215"/>
      <c r="D46" s="215"/>
      <c r="E46" s="215"/>
      <c r="F46" s="215"/>
      <c r="G46" s="215"/>
      <c r="H46" s="215"/>
      <c r="I46" s="215"/>
      <c r="J46" s="215"/>
      <c r="K46" s="215"/>
      <c r="L46" s="215"/>
      <c r="M46" s="215"/>
      <c r="N46" s="215"/>
      <c r="O46" s="215"/>
      <c r="P46" s="215"/>
      <c r="Q46" s="215"/>
    </row>
    <row r="47" spans="1:19" ht="164.25" hidden="1" customHeight="1" x14ac:dyDescent="0.25">
      <c r="B47" s="213"/>
      <c r="C47" s="213"/>
      <c r="D47" s="213"/>
      <c r="E47" s="213"/>
      <c r="F47" s="213"/>
      <c r="G47" s="950"/>
      <c r="H47" s="951"/>
      <c r="I47" s="952"/>
      <c r="J47" s="952"/>
      <c r="K47" s="952"/>
      <c r="L47" s="952"/>
      <c r="M47" s="216"/>
      <c r="N47" s="216"/>
      <c r="O47" s="216"/>
      <c r="P47" s="216"/>
      <c r="Q47" s="216"/>
    </row>
    <row r="48" spans="1:19" ht="164.25" hidden="1" customHeight="1" x14ac:dyDescent="0.25">
      <c r="B48" s="213"/>
      <c r="C48" s="213"/>
      <c r="D48" s="213"/>
      <c r="E48" s="213"/>
      <c r="F48" s="213"/>
      <c r="G48" s="950"/>
      <c r="H48" s="951"/>
      <c r="I48" s="952"/>
      <c r="J48" s="952"/>
      <c r="K48" s="952"/>
      <c r="L48" s="952"/>
      <c r="M48" s="216"/>
      <c r="N48" s="216"/>
      <c r="O48" s="216"/>
      <c r="P48" s="216"/>
      <c r="Q48" s="216"/>
    </row>
    <row r="49" spans="2:17" ht="164.25" hidden="1" customHeight="1" x14ac:dyDescent="0.25">
      <c r="B49" s="213"/>
      <c r="C49" s="213"/>
      <c r="D49" s="213"/>
      <c r="E49" s="213"/>
      <c r="F49" s="213"/>
      <c r="G49" s="950"/>
      <c r="H49" s="951"/>
      <c r="I49" s="952"/>
      <c r="J49" s="952"/>
      <c r="K49" s="952"/>
      <c r="L49" s="952"/>
      <c r="M49" s="216"/>
      <c r="N49" s="216"/>
      <c r="O49" s="216"/>
      <c r="P49" s="216"/>
      <c r="Q49" s="216"/>
    </row>
    <row r="50" spans="2:17" ht="164.25" hidden="1" customHeight="1" x14ac:dyDescent="0.25">
      <c r="B50" s="213"/>
      <c r="C50" s="213"/>
      <c r="D50" s="213"/>
      <c r="E50" s="213"/>
      <c r="F50" s="213"/>
      <c r="G50" s="950"/>
      <c r="H50" s="951"/>
      <c r="I50" s="952"/>
      <c r="J50" s="952"/>
      <c r="K50" s="952"/>
      <c r="L50" s="952"/>
      <c r="M50" s="216"/>
      <c r="N50" s="216"/>
      <c r="O50" s="216"/>
      <c r="P50" s="216"/>
      <c r="Q50" s="216"/>
    </row>
    <row r="476" spans="1:18" s="5" customFormat="1" ht="164.25" hidden="1" customHeight="1" x14ac:dyDescent="0.25">
      <c r="A476" s="214"/>
      <c r="B476" s="214"/>
      <c r="C476" s="214"/>
      <c r="D476" s="214"/>
      <c r="E476" s="214"/>
      <c r="F476" s="214"/>
      <c r="G476" s="214"/>
      <c r="H476" s="214"/>
      <c r="I476" s="214"/>
      <c r="J476" s="214"/>
      <c r="K476" s="214"/>
      <c r="L476" s="214"/>
      <c r="M476" s="214"/>
      <c r="N476" s="214"/>
      <c r="O476" s="214"/>
      <c r="P476" s="214"/>
      <c r="Q476" s="214"/>
      <c r="R476" s="214"/>
    </row>
    <row r="477" spans="1:18" s="5" customFormat="1" ht="164.25" hidden="1" customHeight="1" x14ac:dyDescent="0.25">
      <c r="A477" s="214"/>
      <c r="B477" s="214"/>
      <c r="C477" s="214"/>
      <c r="D477" s="214"/>
      <c r="E477" s="214"/>
      <c r="F477" s="214"/>
      <c r="G477" s="214"/>
      <c r="H477" s="214"/>
      <c r="I477" s="214"/>
      <c r="J477" s="214"/>
      <c r="K477" s="214"/>
      <c r="L477" s="214"/>
      <c r="M477" s="214"/>
      <c r="N477" s="214"/>
      <c r="O477" s="214"/>
      <c r="P477" s="214"/>
      <c r="Q477" s="214"/>
      <c r="R477" s="214"/>
    </row>
    <row r="478" spans="1:18" s="5" customFormat="1" ht="164.25" hidden="1" customHeight="1" x14ac:dyDescent="0.25">
      <c r="A478" s="214"/>
      <c r="B478" s="214"/>
      <c r="C478" s="214"/>
      <c r="D478" s="214"/>
      <c r="E478" s="214"/>
      <c r="F478" s="214"/>
      <c r="G478" s="214"/>
      <c r="H478" s="214"/>
      <c r="I478" s="214"/>
      <c r="J478" s="214"/>
      <c r="K478" s="214"/>
      <c r="L478" s="214"/>
      <c r="M478" s="214"/>
      <c r="N478" s="214"/>
      <c r="O478" s="214"/>
      <c r="P478" s="214"/>
      <c r="Q478" s="214"/>
      <c r="R478" s="214"/>
    </row>
  </sheetData>
  <sheetProtection algorithmName="SHA-512" hashValue="ydDif7ZVdYR9kReu1GbaHkC3rjzF+jFxuN6mWp7c+nNQ6zgs+fMCZ8+W4RDVboXKX7wFh6Hn6kf/fjpy6pkTvg==" saltValue="QQlA4/p90OjYw4aQpb7UTw==" spinCount="100000" sheet="1" objects="1" scenarios="1"/>
  <mergeCells count="64">
    <mergeCell ref="K1:Q1"/>
    <mergeCell ref="B11:Q11"/>
    <mergeCell ref="B2:Q2"/>
    <mergeCell ref="B4:E4"/>
    <mergeCell ref="B5:E5"/>
    <mergeCell ref="B6:E6"/>
    <mergeCell ref="F4:Q4"/>
    <mergeCell ref="F5:Q5"/>
    <mergeCell ref="F6:Q6"/>
    <mergeCell ref="B3:Q3"/>
    <mergeCell ref="B7:E7"/>
    <mergeCell ref="F10:Q10"/>
    <mergeCell ref="E26:Q26"/>
    <mergeCell ref="E27:Q27"/>
    <mergeCell ref="C13:Q13"/>
    <mergeCell ref="E24:Q24"/>
    <mergeCell ref="E25:Q25"/>
    <mergeCell ref="C14:Q14"/>
    <mergeCell ref="E20:Q20"/>
    <mergeCell ref="E21:Q21"/>
    <mergeCell ref="E22:Q22"/>
    <mergeCell ref="G50:H50"/>
    <mergeCell ref="I50:J50"/>
    <mergeCell ref="K50:L50"/>
    <mergeCell ref="B45:Q45"/>
    <mergeCell ref="G47:H47"/>
    <mergeCell ref="I47:J47"/>
    <mergeCell ref="K47:L47"/>
    <mergeCell ref="G48:H48"/>
    <mergeCell ref="I48:J48"/>
    <mergeCell ref="K48:L48"/>
    <mergeCell ref="G49:H49"/>
    <mergeCell ref="I49:J49"/>
    <mergeCell ref="K49:L49"/>
    <mergeCell ref="E29:Q29"/>
    <mergeCell ref="E30:Q30"/>
    <mergeCell ref="F7:Q7"/>
    <mergeCell ref="F8:Q8"/>
    <mergeCell ref="E23:Q23"/>
    <mergeCell ref="B8:E8"/>
    <mergeCell ref="B9:E9"/>
    <mergeCell ref="B10:E10"/>
    <mergeCell ref="F9:Q9"/>
    <mergeCell ref="B12:Q12"/>
    <mergeCell ref="D17:Q17"/>
    <mergeCell ref="D18:Q18"/>
    <mergeCell ref="C16:Q16"/>
    <mergeCell ref="E28:Q28"/>
    <mergeCell ref="C15:Q15"/>
    <mergeCell ref="E19:Q19"/>
    <mergeCell ref="B44:Q44"/>
    <mergeCell ref="E31:Q31"/>
    <mergeCell ref="E32:Q32"/>
    <mergeCell ref="F37:Q37"/>
    <mergeCell ref="D39:Q39"/>
    <mergeCell ref="E33:Q33"/>
    <mergeCell ref="C42:Q42"/>
    <mergeCell ref="C43:Q43"/>
    <mergeCell ref="E38:Q38"/>
    <mergeCell ref="F35:Q35"/>
    <mergeCell ref="F36:Q36"/>
    <mergeCell ref="D40:Q40"/>
    <mergeCell ref="D41:Q41"/>
    <mergeCell ref="E34:Q34"/>
  </mergeCells>
  <printOptions horizontalCentered="1"/>
  <pageMargins left="0.7" right="0.7" top="0.75" bottom="0.75" header="0.3" footer="0.3"/>
  <pageSetup scale="66" orientation="portrait" r:id="rId1"/>
  <headerFooter>
    <oddFooter>&amp;L&amp;"Times New Roman,Regular"&amp;8&amp;D&amp;R&amp;"Times New Roman,Regular"&amp;8Title III, Part A
 Individual Application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D2F0FF"/>
  </sheetPr>
  <dimension ref="A1:S503"/>
  <sheetViews>
    <sheetView showZeros="0" zoomScaleNormal="100" workbookViewId="0">
      <selection activeCell="B2" sqref="B2:Q2"/>
    </sheetView>
  </sheetViews>
  <sheetFormatPr defaultColWidth="0" defaultRowHeight="164.25" customHeight="1" zeroHeight="1" x14ac:dyDescent="0.25"/>
  <cols>
    <col min="1" max="1" width="0.6640625" style="214" customWidth="1"/>
    <col min="2" max="2" width="8" style="214" customWidth="1"/>
    <col min="3" max="3" width="3" style="214" customWidth="1"/>
    <col min="4" max="4" width="11.5546875" style="214" customWidth="1"/>
    <col min="5" max="7" width="9.109375" style="214" customWidth="1"/>
    <col min="8" max="8" width="5.109375" style="214" customWidth="1"/>
    <col min="9" max="9" width="12.44140625" style="214" customWidth="1"/>
    <col min="10" max="16" width="5.6640625" style="214" customWidth="1"/>
    <col min="17" max="17" width="14.33203125" style="214" customWidth="1"/>
    <col min="18" max="18" width="1.44140625" style="214" customWidth="1"/>
    <col min="19" max="19" width="14.33203125" style="5" customWidth="1"/>
    <col min="20" max="16384" width="14.33203125" style="5" hidden="1"/>
  </cols>
  <sheetData>
    <row r="1" spans="1:19" s="6" customFormat="1" ht="25.5" customHeight="1" x14ac:dyDescent="0.2">
      <c r="A1" s="236"/>
      <c r="B1" s="237" t="str">
        <f>'Main Page'!$G$9</f>
        <v>2026-2027</v>
      </c>
      <c r="C1" s="238"/>
      <c r="D1" s="238" t="s">
        <v>49</v>
      </c>
      <c r="E1" s="238" t="str">
        <f>'Main Page'!$F$13</f>
        <v>Albemarle County Public Schools</v>
      </c>
      <c r="F1" s="238"/>
      <c r="G1" s="239"/>
      <c r="H1" s="239"/>
      <c r="I1" s="238" t="s">
        <v>48</v>
      </c>
      <c r="J1" s="240">
        <f>'Main Page'!$F$14</f>
        <v>2</v>
      </c>
      <c r="K1" s="446" t="str">
        <f>'Main Page'!$B$6</f>
        <v xml:space="preserve">Title III, Part A, Language Instruction for English Learners and Immigrant Students </v>
      </c>
      <c r="L1" s="446"/>
      <c r="M1" s="446"/>
      <c r="N1" s="446"/>
      <c r="O1" s="446"/>
      <c r="P1" s="446"/>
      <c r="Q1" s="446"/>
      <c r="R1" s="238"/>
      <c r="S1" s="21"/>
    </row>
    <row r="2" spans="1:19" s="22" customFormat="1" ht="20.25" customHeight="1" thickBot="1" x14ac:dyDescent="0.3">
      <c r="A2" s="242"/>
      <c r="B2" s="447" t="s">
        <v>182</v>
      </c>
      <c r="C2" s="447"/>
      <c r="D2" s="447"/>
      <c r="E2" s="447"/>
      <c r="F2" s="447"/>
      <c r="G2" s="447"/>
      <c r="H2" s="447"/>
      <c r="I2" s="447"/>
      <c r="J2" s="447"/>
      <c r="K2" s="447"/>
      <c r="L2" s="447"/>
      <c r="M2" s="447"/>
      <c r="N2" s="447"/>
      <c r="O2" s="447"/>
      <c r="P2" s="447"/>
      <c r="Q2" s="447"/>
      <c r="R2" s="243"/>
    </row>
    <row r="3" spans="1:19" s="22" customFormat="1" ht="7.5" customHeight="1" x14ac:dyDescent="0.25">
      <c r="A3" s="242"/>
      <c r="B3" s="826"/>
      <c r="C3" s="826"/>
      <c r="D3" s="826"/>
      <c r="E3" s="826"/>
      <c r="F3" s="826"/>
      <c r="G3" s="826"/>
      <c r="H3" s="826"/>
      <c r="I3" s="826"/>
      <c r="J3" s="826"/>
      <c r="K3" s="826"/>
      <c r="L3" s="826"/>
      <c r="M3" s="826"/>
      <c r="N3" s="826"/>
      <c r="O3" s="826"/>
      <c r="P3" s="826"/>
      <c r="Q3" s="826"/>
      <c r="R3" s="243"/>
    </row>
    <row r="4" spans="1:19" s="23" customFormat="1" ht="42.75" customHeight="1" x14ac:dyDescent="0.25">
      <c r="A4" s="244"/>
      <c r="B4" s="426" t="s">
        <v>186</v>
      </c>
      <c r="C4" s="879"/>
      <c r="D4" s="879"/>
      <c r="E4" s="879"/>
      <c r="F4" s="879"/>
      <c r="G4" s="879"/>
      <c r="H4" s="879"/>
      <c r="I4" s="879"/>
      <c r="J4" s="879"/>
      <c r="K4" s="879"/>
      <c r="L4" s="879"/>
      <c r="M4" s="879"/>
      <c r="N4" s="879"/>
      <c r="O4" s="879"/>
      <c r="P4" s="879"/>
      <c r="Q4" s="879"/>
      <c r="R4" s="247"/>
    </row>
    <row r="5" spans="1:19" s="23" customFormat="1" ht="7.5" customHeight="1" x14ac:dyDescent="0.25">
      <c r="A5" s="244"/>
      <c r="B5" s="245"/>
      <c r="C5" s="246"/>
      <c r="D5" s="246"/>
      <c r="E5" s="246"/>
      <c r="F5" s="246"/>
      <c r="G5" s="246"/>
      <c r="H5" s="246"/>
      <c r="I5" s="246"/>
      <c r="J5" s="246"/>
      <c r="K5" s="246"/>
      <c r="L5" s="246"/>
      <c r="M5" s="246"/>
      <c r="N5" s="246"/>
      <c r="O5" s="246"/>
      <c r="P5" s="246"/>
      <c r="Q5" s="246"/>
      <c r="R5" s="247"/>
    </row>
    <row r="6" spans="1:19" s="23" customFormat="1" ht="15" customHeight="1" x14ac:dyDescent="0.25">
      <c r="A6" s="244"/>
      <c r="B6" s="245"/>
      <c r="C6" s="860" t="s">
        <v>187</v>
      </c>
      <c r="D6" s="860"/>
      <c r="E6" s="860"/>
      <c r="F6" s="860"/>
      <c r="G6" s="860"/>
      <c r="H6" s="860"/>
      <c r="I6" s="860"/>
      <c r="J6" s="860"/>
      <c r="K6" s="860"/>
      <c r="L6" s="860"/>
      <c r="M6" s="860"/>
      <c r="N6" s="860"/>
      <c r="O6" s="860"/>
      <c r="P6" s="860"/>
      <c r="Q6" s="860"/>
      <c r="R6" s="247"/>
    </row>
    <row r="7" spans="1:19" s="23" customFormat="1" ht="43.5" customHeight="1" x14ac:dyDescent="0.25">
      <c r="A7" s="244"/>
      <c r="B7" s="245"/>
      <c r="C7" s="426" t="s">
        <v>188</v>
      </c>
      <c r="D7" s="426"/>
      <c r="E7" s="426"/>
      <c r="F7" s="426"/>
      <c r="G7" s="426"/>
      <c r="H7" s="426"/>
      <c r="I7" s="426"/>
      <c r="J7" s="426"/>
      <c r="K7" s="426"/>
      <c r="L7" s="426"/>
      <c r="M7" s="426"/>
      <c r="N7" s="426"/>
      <c r="O7" s="426"/>
      <c r="P7" s="426"/>
      <c r="Q7" s="426"/>
      <c r="R7" s="247"/>
    </row>
    <row r="8" spans="1:19" s="23" customFormat="1" ht="15" customHeight="1" x14ac:dyDescent="0.25">
      <c r="A8" s="244"/>
      <c r="B8" s="521" t="s">
        <v>152</v>
      </c>
      <c r="C8" s="521"/>
      <c r="D8" s="521"/>
      <c r="E8" s="521"/>
      <c r="F8" s="521"/>
      <c r="G8" s="521"/>
      <c r="H8" s="521"/>
      <c r="I8" s="521"/>
      <c r="J8" s="521"/>
      <c r="K8" s="521"/>
      <c r="L8" s="521"/>
      <c r="M8" s="521"/>
      <c r="N8" s="521"/>
      <c r="O8" s="521"/>
      <c r="P8" s="521"/>
      <c r="Q8" s="521"/>
      <c r="R8" s="247"/>
    </row>
    <row r="9" spans="1:19" s="23" customFormat="1" ht="28.5" customHeight="1" x14ac:dyDescent="0.25">
      <c r="A9" s="244"/>
      <c r="B9" s="246" t="s">
        <v>124</v>
      </c>
      <c r="C9" s="426" t="s">
        <v>198</v>
      </c>
      <c r="D9" s="426"/>
      <c r="E9" s="426"/>
      <c r="F9" s="426"/>
      <c r="G9" s="426"/>
      <c r="H9" s="426"/>
      <c r="I9" s="426"/>
      <c r="J9" s="426"/>
      <c r="K9" s="426"/>
      <c r="L9" s="426"/>
      <c r="M9" s="426"/>
      <c r="N9" s="426"/>
      <c r="O9" s="426"/>
      <c r="P9" s="426"/>
      <c r="Q9" s="426"/>
      <c r="R9" s="247"/>
    </row>
    <row r="10" spans="1:19" s="23" customFormat="1" ht="15" customHeight="1" x14ac:dyDescent="0.25">
      <c r="A10" s="244"/>
      <c r="B10" s="246" t="s">
        <v>125</v>
      </c>
      <c r="C10" s="426" t="s">
        <v>637</v>
      </c>
      <c r="D10" s="426"/>
      <c r="E10" s="426"/>
      <c r="F10" s="426"/>
      <c r="G10" s="426"/>
      <c r="H10" s="426"/>
      <c r="I10" s="426"/>
      <c r="J10" s="426"/>
      <c r="K10" s="426"/>
      <c r="L10" s="426"/>
      <c r="M10" s="426"/>
      <c r="N10" s="426"/>
      <c r="O10" s="426"/>
      <c r="P10" s="426"/>
      <c r="Q10" s="426"/>
      <c r="R10" s="247"/>
    </row>
    <row r="11" spans="1:19" s="23" customFormat="1" ht="15" customHeight="1" x14ac:dyDescent="0.25">
      <c r="A11" s="244"/>
      <c r="B11" s="246" t="s">
        <v>126</v>
      </c>
      <c r="C11" s="426" t="s">
        <v>199</v>
      </c>
      <c r="D11" s="426"/>
      <c r="E11" s="426"/>
      <c r="F11" s="426"/>
      <c r="G11" s="426"/>
      <c r="H11" s="426"/>
      <c r="I11" s="426"/>
      <c r="J11" s="426"/>
      <c r="K11" s="426"/>
      <c r="L11" s="426"/>
      <c r="M11" s="426"/>
      <c r="N11" s="426"/>
      <c r="O11" s="426"/>
      <c r="P11" s="426"/>
      <c r="Q11" s="426"/>
      <c r="R11" s="247"/>
    </row>
    <row r="12" spans="1:19" s="23" customFormat="1" ht="39" customHeight="1" x14ac:dyDescent="0.25">
      <c r="A12" s="244"/>
      <c r="B12" s="248"/>
      <c r="C12" s="249" t="s">
        <v>132</v>
      </c>
      <c r="D12" s="426" t="s">
        <v>200</v>
      </c>
      <c r="E12" s="426"/>
      <c r="F12" s="426"/>
      <c r="G12" s="426"/>
      <c r="H12" s="426"/>
      <c r="I12" s="426"/>
      <c r="J12" s="426"/>
      <c r="K12" s="426"/>
      <c r="L12" s="426"/>
      <c r="M12" s="426"/>
      <c r="N12" s="426"/>
      <c r="O12" s="426"/>
      <c r="P12" s="426"/>
      <c r="Q12" s="426"/>
      <c r="R12" s="247"/>
    </row>
    <row r="13" spans="1:19" s="23" customFormat="1" ht="15" customHeight="1" x14ac:dyDescent="0.25">
      <c r="A13" s="244"/>
      <c r="B13" s="248"/>
      <c r="C13" s="250"/>
      <c r="D13" s="249" t="s">
        <v>18</v>
      </c>
      <c r="E13" s="426" t="s">
        <v>201</v>
      </c>
      <c r="F13" s="426"/>
      <c r="G13" s="426"/>
      <c r="H13" s="426"/>
      <c r="I13" s="426"/>
      <c r="J13" s="426"/>
      <c r="K13" s="426"/>
      <c r="L13" s="426"/>
      <c r="M13" s="426"/>
      <c r="N13" s="426"/>
      <c r="O13" s="426"/>
      <c r="P13" s="426"/>
      <c r="Q13" s="426"/>
      <c r="R13" s="247"/>
    </row>
    <row r="14" spans="1:19" s="23" customFormat="1" ht="13.2" x14ac:dyDescent="0.25">
      <c r="A14" s="244"/>
      <c r="B14" s="248"/>
      <c r="C14" s="250"/>
      <c r="D14" s="249" t="s">
        <v>42</v>
      </c>
      <c r="E14" s="426" t="s">
        <v>202</v>
      </c>
      <c r="F14" s="426"/>
      <c r="G14" s="426"/>
      <c r="H14" s="426"/>
      <c r="I14" s="426"/>
      <c r="J14" s="426"/>
      <c r="K14" s="426"/>
      <c r="L14" s="426"/>
      <c r="M14" s="426"/>
      <c r="N14" s="426"/>
      <c r="O14" s="426"/>
      <c r="P14" s="426"/>
      <c r="Q14" s="426"/>
      <c r="R14" s="247"/>
    </row>
    <row r="15" spans="1:19" s="23" customFormat="1" ht="44.25" customHeight="1" x14ac:dyDescent="0.25">
      <c r="A15" s="244"/>
      <c r="B15" s="248"/>
      <c r="C15" s="250"/>
      <c r="D15" s="249" t="s">
        <v>19</v>
      </c>
      <c r="E15" s="426" t="s">
        <v>203</v>
      </c>
      <c r="F15" s="426"/>
      <c r="G15" s="426"/>
      <c r="H15" s="426"/>
      <c r="I15" s="426"/>
      <c r="J15" s="426"/>
      <c r="K15" s="426"/>
      <c r="L15" s="426"/>
      <c r="M15" s="426"/>
      <c r="N15" s="426"/>
      <c r="O15" s="426"/>
      <c r="P15" s="426"/>
      <c r="Q15" s="426"/>
      <c r="R15" s="247"/>
    </row>
    <row r="16" spans="1:19" s="23" customFormat="1" ht="13.2" x14ac:dyDescent="0.25">
      <c r="A16" s="244"/>
      <c r="B16" s="248"/>
      <c r="C16" s="250"/>
      <c r="D16" s="249" t="s">
        <v>45</v>
      </c>
      <c r="E16" s="426" t="s">
        <v>204</v>
      </c>
      <c r="F16" s="426"/>
      <c r="G16" s="426"/>
      <c r="H16" s="426"/>
      <c r="I16" s="426"/>
      <c r="J16" s="426"/>
      <c r="K16" s="426"/>
      <c r="L16" s="426"/>
      <c r="M16" s="426"/>
      <c r="N16" s="426"/>
      <c r="O16" s="426"/>
      <c r="P16" s="426"/>
      <c r="Q16" s="426"/>
      <c r="R16" s="247"/>
    </row>
    <row r="17" spans="1:19" s="23" customFormat="1" ht="31.5" customHeight="1" x14ac:dyDescent="0.25">
      <c r="A17" s="244"/>
      <c r="B17" s="248"/>
      <c r="C17" s="250"/>
      <c r="D17" s="249" t="s">
        <v>46</v>
      </c>
      <c r="E17" s="426" t="s">
        <v>205</v>
      </c>
      <c r="F17" s="426"/>
      <c r="G17" s="426"/>
      <c r="H17" s="426"/>
      <c r="I17" s="426"/>
      <c r="J17" s="426"/>
      <c r="K17" s="426"/>
      <c r="L17" s="426"/>
      <c r="M17" s="426"/>
      <c r="N17" s="426"/>
      <c r="O17" s="426"/>
      <c r="P17" s="426"/>
      <c r="Q17" s="426"/>
      <c r="R17" s="247"/>
    </row>
    <row r="18" spans="1:19" s="23" customFormat="1" ht="40.5" customHeight="1" x14ac:dyDescent="0.25">
      <c r="A18" s="244"/>
      <c r="B18" s="248"/>
      <c r="C18" s="250"/>
      <c r="D18" s="249" t="s">
        <v>58</v>
      </c>
      <c r="E18" s="426" t="s">
        <v>206</v>
      </c>
      <c r="F18" s="426"/>
      <c r="G18" s="426"/>
      <c r="H18" s="426"/>
      <c r="I18" s="426"/>
      <c r="J18" s="426"/>
      <c r="K18" s="426"/>
      <c r="L18" s="426"/>
      <c r="M18" s="426"/>
      <c r="N18" s="426"/>
      <c r="O18" s="426"/>
      <c r="P18" s="426"/>
      <c r="Q18" s="426"/>
      <c r="R18" s="247"/>
    </row>
    <row r="19" spans="1:19" s="23" customFormat="1" ht="31.5" customHeight="1" x14ac:dyDescent="0.25">
      <c r="A19" s="244"/>
      <c r="B19" s="248"/>
      <c r="C19" s="250"/>
      <c r="D19" s="249" t="s">
        <v>59</v>
      </c>
      <c r="E19" s="426" t="s">
        <v>207</v>
      </c>
      <c r="F19" s="426"/>
      <c r="G19" s="426"/>
      <c r="H19" s="426"/>
      <c r="I19" s="426"/>
      <c r="J19" s="426"/>
      <c r="K19" s="426"/>
      <c r="L19" s="426"/>
      <c r="M19" s="426"/>
      <c r="N19" s="426"/>
      <c r="O19" s="426"/>
      <c r="P19" s="426"/>
      <c r="Q19" s="426"/>
      <c r="R19" s="247"/>
    </row>
    <row r="20" spans="1:19" s="23" customFormat="1" ht="15" customHeight="1" x14ac:dyDescent="0.25">
      <c r="A20" s="244"/>
      <c r="B20" s="248"/>
      <c r="C20" s="250"/>
      <c r="D20" s="249" t="s">
        <v>60</v>
      </c>
      <c r="E20" s="426" t="s">
        <v>208</v>
      </c>
      <c r="F20" s="426"/>
      <c r="G20" s="426"/>
      <c r="H20" s="426"/>
      <c r="I20" s="426"/>
      <c r="J20" s="426"/>
      <c r="K20" s="426"/>
      <c r="L20" s="426"/>
      <c r="M20" s="426"/>
      <c r="N20" s="426"/>
      <c r="O20" s="426"/>
      <c r="P20" s="426"/>
      <c r="Q20" s="426"/>
      <c r="R20" s="247"/>
    </row>
    <row r="21" spans="1:19" s="23" customFormat="1" ht="15" customHeight="1" x14ac:dyDescent="0.25">
      <c r="A21" s="244"/>
      <c r="B21" s="248"/>
      <c r="C21" s="250"/>
      <c r="D21" s="249"/>
      <c r="E21" s="249" t="s">
        <v>189</v>
      </c>
      <c r="F21" s="426" t="s">
        <v>209</v>
      </c>
      <c r="G21" s="426"/>
      <c r="H21" s="426"/>
      <c r="I21" s="426"/>
      <c r="J21" s="426"/>
      <c r="K21" s="426"/>
      <c r="L21" s="426"/>
      <c r="M21" s="426"/>
      <c r="N21" s="426"/>
      <c r="O21" s="426"/>
      <c r="P21" s="426"/>
      <c r="Q21" s="426"/>
      <c r="R21" s="247"/>
    </row>
    <row r="22" spans="1:19" s="23" customFormat="1" ht="31.5" customHeight="1" x14ac:dyDescent="0.25">
      <c r="A22" s="244"/>
      <c r="B22" s="248"/>
      <c r="C22" s="250"/>
      <c r="D22" s="249"/>
      <c r="E22" s="249"/>
      <c r="F22" s="251" t="s">
        <v>191</v>
      </c>
      <c r="G22" s="426" t="s">
        <v>210</v>
      </c>
      <c r="H22" s="426"/>
      <c r="I22" s="426"/>
      <c r="J22" s="426"/>
      <c r="K22" s="426"/>
      <c r="L22" s="426"/>
      <c r="M22" s="426"/>
      <c r="N22" s="426"/>
      <c r="O22" s="426"/>
      <c r="P22" s="426"/>
      <c r="Q22" s="426"/>
      <c r="R22" s="247"/>
    </row>
    <row r="23" spans="1:19" s="23" customFormat="1" ht="31.5" customHeight="1" x14ac:dyDescent="0.25">
      <c r="A23" s="244"/>
      <c r="B23" s="248"/>
      <c r="C23" s="250"/>
      <c r="D23" s="249"/>
      <c r="E23" s="251"/>
      <c r="F23" s="251" t="s">
        <v>192</v>
      </c>
      <c r="G23" s="426" t="s">
        <v>211</v>
      </c>
      <c r="H23" s="426"/>
      <c r="I23" s="426"/>
      <c r="J23" s="426"/>
      <c r="K23" s="426"/>
      <c r="L23" s="426"/>
      <c r="M23" s="426"/>
      <c r="N23" s="426"/>
      <c r="O23" s="426"/>
      <c r="P23" s="426"/>
      <c r="Q23" s="426"/>
      <c r="R23" s="247"/>
    </row>
    <row r="24" spans="1:19" s="23" customFormat="1" ht="31.5" customHeight="1" x14ac:dyDescent="0.25">
      <c r="A24" s="244"/>
      <c r="B24" s="248"/>
      <c r="C24" s="250"/>
      <c r="D24" s="249"/>
      <c r="E24" s="249" t="s">
        <v>190</v>
      </c>
      <c r="F24" s="426" t="s">
        <v>212</v>
      </c>
      <c r="G24" s="426"/>
      <c r="H24" s="426"/>
      <c r="I24" s="426"/>
      <c r="J24" s="426"/>
      <c r="K24" s="426"/>
      <c r="L24" s="426"/>
      <c r="M24" s="426"/>
      <c r="N24" s="426"/>
      <c r="O24" s="426"/>
      <c r="P24" s="426"/>
      <c r="Q24" s="426"/>
      <c r="R24" s="247"/>
    </row>
    <row r="25" spans="1:19" s="22" customFormat="1" ht="15" customHeight="1" x14ac:dyDescent="0.25">
      <c r="A25" s="242"/>
      <c r="B25" s="670" t="s">
        <v>328</v>
      </c>
      <c r="C25" s="670"/>
      <c r="D25" s="670"/>
      <c r="E25" s="670"/>
      <c r="F25" s="670"/>
      <c r="G25" s="670"/>
      <c r="H25" s="670"/>
      <c r="I25" s="670"/>
      <c r="J25" s="670"/>
      <c r="K25" s="670"/>
      <c r="L25" s="670"/>
      <c r="M25" s="670"/>
      <c r="N25" s="670"/>
      <c r="O25" s="670"/>
      <c r="P25" s="670"/>
      <c r="Q25" s="670"/>
      <c r="R25" s="243"/>
    </row>
    <row r="26" spans="1:19" s="6" customFormat="1" ht="25.5" customHeight="1" x14ac:dyDescent="0.2">
      <c r="A26" s="236"/>
      <c r="B26" s="237" t="str">
        <f>'Main Page'!$G$9</f>
        <v>2026-2027</v>
      </c>
      <c r="C26" s="238"/>
      <c r="D26" s="238" t="s">
        <v>49</v>
      </c>
      <c r="E26" s="238" t="str">
        <f>'Main Page'!$F$13</f>
        <v>Albemarle County Public Schools</v>
      </c>
      <c r="F26" s="238"/>
      <c r="G26" s="239"/>
      <c r="H26" s="239"/>
      <c r="I26" s="238" t="s">
        <v>48</v>
      </c>
      <c r="J26" s="252">
        <f>'Main Page'!$F$14</f>
        <v>2</v>
      </c>
      <c r="K26" s="446" t="str">
        <f>'Main Page'!$B$6</f>
        <v xml:space="preserve">Title III, Part A, Language Instruction for English Learners and Immigrant Students </v>
      </c>
      <c r="L26" s="446"/>
      <c r="M26" s="446"/>
      <c r="N26" s="446"/>
      <c r="O26" s="446"/>
      <c r="P26" s="446"/>
      <c r="Q26" s="446"/>
      <c r="R26" s="238"/>
      <c r="S26" s="21"/>
    </row>
    <row r="27" spans="1:19" s="22" customFormat="1" ht="20.25" customHeight="1" thickBot="1" x14ac:dyDescent="0.3">
      <c r="A27" s="242"/>
      <c r="B27" s="447" t="s">
        <v>182</v>
      </c>
      <c r="C27" s="447"/>
      <c r="D27" s="447"/>
      <c r="E27" s="447"/>
      <c r="F27" s="447"/>
      <c r="G27" s="447"/>
      <c r="H27" s="447"/>
      <c r="I27" s="447"/>
      <c r="J27" s="447"/>
      <c r="K27" s="447"/>
      <c r="L27" s="447"/>
      <c r="M27" s="447"/>
      <c r="N27" s="447"/>
      <c r="O27" s="447"/>
      <c r="P27" s="447"/>
      <c r="Q27" s="447"/>
      <c r="R27" s="243"/>
    </row>
    <row r="28" spans="1:19" s="23" customFormat="1" ht="31.5" customHeight="1" x14ac:dyDescent="0.25">
      <c r="A28" s="244"/>
      <c r="B28" s="248"/>
      <c r="C28" s="249" t="s">
        <v>133</v>
      </c>
      <c r="D28" s="426" t="s">
        <v>213</v>
      </c>
      <c r="E28" s="426"/>
      <c r="F28" s="426"/>
      <c r="G28" s="426"/>
      <c r="H28" s="426"/>
      <c r="I28" s="426"/>
      <c r="J28" s="426"/>
      <c r="K28" s="426"/>
      <c r="L28" s="426"/>
      <c r="M28" s="426"/>
      <c r="N28" s="426"/>
      <c r="O28" s="426"/>
      <c r="P28" s="426"/>
      <c r="Q28" s="426"/>
      <c r="R28" s="247"/>
    </row>
    <row r="29" spans="1:19" s="23" customFormat="1" ht="15" customHeight="1" x14ac:dyDescent="0.25">
      <c r="A29" s="244"/>
      <c r="B29" s="246" t="s">
        <v>127</v>
      </c>
      <c r="C29" s="426" t="s">
        <v>214</v>
      </c>
      <c r="D29" s="426"/>
      <c r="E29" s="426"/>
      <c r="F29" s="426"/>
      <c r="G29" s="426"/>
      <c r="H29" s="426"/>
      <c r="I29" s="426"/>
      <c r="J29" s="426"/>
      <c r="K29" s="426"/>
      <c r="L29" s="426"/>
      <c r="M29" s="426"/>
      <c r="N29" s="426"/>
      <c r="O29" s="426"/>
      <c r="P29" s="426"/>
      <c r="Q29" s="426"/>
      <c r="R29" s="247"/>
    </row>
    <row r="30" spans="1:19" s="23" customFormat="1" ht="15" customHeight="1" x14ac:dyDescent="0.25">
      <c r="A30" s="244"/>
      <c r="B30" s="246" t="s">
        <v>138</v>
      </c>
      <c r="C30" s="426" t="s">
        <v>215</v>
      </c>
      <c r="D30" s="426"/>
      <c r="E30" s="426"/>
      <c r="F30" s="426"/>
      <c r="G30" s="426"/>
      <c r="H30" s="426"/>
      <c r="I30" s="426"/>
      <c r="J30" s="426"/>
      <c r="K30" s="426"/>
      <c r="L30" s="426"/>
      <c r="M30" s="426"/>
      <c r="N30" s="426"/>
      <c r="O30" s="426"/>
      <c r="P30" s="426"/>
      <c r="Q30" s="426"/>
      <c r="R30" s="247"/>
    </row>
    <row r="31" spans="1:19" s="23" customFormat="1" ht="15" customHeight="1" x14ac:dyDescent="0.25">
      <c r="A31" s="244"/>
      <c r="B31" s="246" t="s">
        <v>139</v>
      </c>
      <c r="C31" s="426" t="s">
        <v>216</v>
      </c>
      <c r="D31" s="426"/>
      <c r="E31" s="426"/>
      <c r="F31" s="426"/>
      <c r="G31" s="426"/>
      <c r="H31" s="426"/>
      <c r="I31" s="426"/>
      <c r="J31" s="426"/>
      <c r="K31" s="426"/>
      <c r="L31" s="426"/>
      <c r="M31" s="426"/>
      <c r="N31" s="426"/>
      <c r="O31" s="426"/>
      <c r="P31" s="426"/>
      <c r="Q31" s="426"/>
      <c r="R31" s="247"/>
    </row>
    <row r="32" spans="1:19" s="23" customFormat="1" ht="25.5" customHeight="1" x14ac:dyDescent="0.25">
      <c r="A32" s="244"/>
      <c r="B32" s="246" t="s">
        <v>193</v>
      </c>
      <c r="C32" s="426" t="s">
        <v>217</v>
      </c>
      <c r="D32" s="426"/>
      <c r="E32" s="426"/>
      <c r="F32" s="426"/>
      <c r="G32" s="426"/>
      <c r="H32" s="426"/>
      <c r="I32" s="426"/>
      <c r="J32" s="426"/>
      <c r="K32" s="426"/>
      <c r="L32" s="426"/>
      <c r="M32" s="426"/>
      <c r="N32" s="426"/>
      <c r="O32" s="426"/>
      <c r="P32" s="426"/>
      <c r="Q32" s="426"/>
      <c r="R32" s="247"/>
    </row>
    <row r="33" spans="1:18" s="23" customFormat="1" ht="13.2" x14ac:dyDescent="0.25">
      <c r="A33" s="244"/>
      <c r="B33" s="246" t="s">
        <v>194</v>
      </c>
      <c r="C33" s="426" t="s">
        <v>218</v>
      </c>
      <c r="D33" s="426"/>
      <c r="E33" s="426"/>
      <c r="F33" s="426"/>
      <c r="G33" s="426"/>
      <c r="H33" s="426"/>
      <c r="I33" s="426"/>
      <c r="J33" s="426"/>
      <c r="K33" s="426"/>
      <c r="L33" s="426"/>
      <c r="M33" s="426"/>
      <c r="N33" s="426"/>
      <c r="O33" s="426"/>
      <c r="P33" s="426"/>
      <c r="Q33" s="426"/>
      <c r="R33" s="247"/>
    </row>
    <row r="34" spans="1:18" s="23" customFormat="1" ht="38.25" customHeight="1" x14ac:dyDescent="0.25">
      <c r="A34" s="244"/>
      <c r="B34" s="246" t="s">
        <v>195</v>
      </c>
      <c r="C34" s="426" t="s">
        <v>219</v>
      </c>
      <c r="D34" s="426"/>
      <c r="E34" s="426"/>
      <c r="F34" s="426"/>
      <c r="G34" s="426"/>
      <c r="H34" s="426"/>
      <c r="I34" s="426"/>
      <c r="J34" s="426"/>
      <c r="K34" s="426"/>
      <c r="L34" s="426"/>
      <c r="M34" s="426"/>
      <c r="N34" s="426"/>
      <c r="O34" s="426"/>
      <c r="P34" s="426"/>
      <c r="Q34" s="426"/>
      <c r="R34" s="247"/>
    </row>
    <row r="35" spans="1:18" s="23" customFormat="1" ht="27" customHeight="1" x14ac:dyDescent="0.25">
      <c r="A35" s="244"/>
      <c r="B35" s="246" t="s">
        <v>196</v>
      </c>
      <c r="C35" s="426" t="s">
        <v>220</v>
      </c>
      <c r="D35" s="426"/>
      <c r="E35" s="426"/>
      <c r="F35" s="426"/>
      <c r="G35" s="426"/>
      <c r="H35" s="426"/>
      <c r="I35" s="426"/>
      <c r="J35" s="426"/>
      <c r="K35" s="426"/>
      <c r="L35" s="426"/>
      <c r="M35" s="426"/>
      <c r="N35" s="426"/>
      <c r="O35" s="426"/>
      <c r="P35" s="426"/>
      <c r="Q35" s="426"/>
      <c r="R35" s="247"/>
    </row>
    <row r="36" spans="1:18" s="23" customFormat="1" ht="15" customHeight="1" x14ac:dyDescent="0.25">
      <c r="A36" s="244"/>
      <c r="B36" s="246" t="s">
        <v>197</v>
      </c>
      <c r="C36" s="426" t="s">
        <v>221</v>
      </c>
      <c r="D36" s="426"/>
      <c r="E36" s="426"/>
      <c r="F36" s="426"/>
      <c r="G36" s="426"/>
      <c r="H36" s="426"/>
      <c r="I36" s="426"/>
      <c r="J36" s="426"/>
      <c r="K36" s="426"/>
      <c r="L36" s="426"/>
      <c r="M36" s="426"/>
      <c r="N36" s="426"/>
      <c r="O36" s="426"/>
      <c r="P36" s="426"/>
      <c r="Q36" s="426"/>
      <c r="R36" s="247"/>
    </row>
    <row r="37" spans="1:18" s="22" customFormat="1" ht="15" customHeight="1" x14ac:dyDescent="0.25">
      <c r="A37" s="242"/>
      <c r="B37" s="826"/>
      <c r="C37" s="826"/>
      <c r="D37" s="826"/>
      <c r="E37" s="826"/>
      <c r="F37" s="826"/>
      <c r="G37" s="826"/>
      <c r="H37" s="826"/>
      <c r="I37" s="826"/>
      <c r="J37" s="826"/>
      <c r="K37" s="826"/>
      <c r="L37" s="826"/>
      <c r="M37" s="826"/>
      <c r="N37" s="826"/>
      <c r="O37" s="826"/>
      <c r="P37" s="826"/>
      <c r="Q37" s="826"/>
      <c r="R37" s="243"/>
    </row>
    <row r="38" spans="1:18" s="22" customFormat="1" ht="15" customHeight="1" x14ac:dyDescent="0.25">
      <c r="A38" s="242"/>
      <c r="B38" s="670" t="s">
        <v>328</v>
      </c>
      <c r="C38" s="670"/>
      <c r="D38" s="670"/>
      <c r="E38" s="670"/>
      <c r="F38" s="670"/>
      <c r="G38" s="670"/>
      <c r="H38" s="670"/>
      <c r="I38" s="670"/>
      <c r="J38" s="670"/>
      <c r="K38" s="670"/>
      <c r="L38" s="670"/>
      <c r="M38" s="670"/>
      <c r="N38" s="670"/>
      <c r="O38" s="670"/>
      <c r="P38" s="670"/>
      <c r="Q38" s="670"/>
      <c r="R38" s="243"/>
    </row>
    <row r="39" spans="1:18" s="22" customFormat="1" ht="164.25" hidden="1" customHeight="1" x14ac:dyDescent="0.25">
      <c r="A39" s="214"/>
      <c r="B39" s="215"/>
      <c r="C39" s="215"/>
      <c r="D39" s="215"/>
      <c r="E39" s="215"/>
      <c r="F39" s="215"/>
      <c r="G39" s="215"/>
      <c r="H39" s="215"/>
      <c r="I39" s="215"/>
      <c r="J39" s="215"/>
      <c r="K39" s="215"/>
      <c r="L39" s="215"/>
      <c r="M39" s="215"/>
      <c r="N39" s="215"/>
      <c r="O39" s="215"/>
      <c r="P39" s="215"/>
      <c r="Q39" s="215"/>
      <c r="R39" s="214"/>
    </row>
    <row r="40" spans="1:18" s="22" customFormat="1" ht="164.25" hidden="1" customHeight="1" x14ac:dyDescent="0.25">
      <c r="A40" s="214"/>
      <c r="B40" s="213"/>
      <c r="C40" s="213"/>
      <c r="D40" s="213"/>
      <c r="E40" s="213"/>
      <c r="F40" s="213"/>
      <c r="G40" s="950"/>
      <c r="H40" s="951"/>
      <c r="I40" s="952"/>
      <c r="J40" s="952"/>
      <c r="K40" s="952"/>
      <c r="L40" s="952"/>
      <c r="M40" s="216"/>
      <c r="N40" s="216"/>
      <c r="O40" s="216"/>
      <c r="P40" s="216"/>
      <c r="Q40" s="216"/>
      <c r="R40" s="214"/>
    </row>
    <row r="41" spans="1:18" s="22" customFormat="1" ht="164.25" hidden="1" customHeight="1" x14ac:dyDescent="0.25">
      <c r="A41" s="214"/>
      <c r="B41" s="213"/>
      <c r="C41" s="213"/>
      <c r="D41" s="213"/>
      <c r="E41" s="213"/>
      <c r="F41" s="213"/>
      <c r="G41" s="950"/>
      <c r="H41" s="951"/>
      <c r="I41" s="952"/>
      <c r="J41" s="952"/>
      <c r="K41" s="952"/>
      <c r="L41" s="952"/>
      <c r="M41" s="216"/>
      <c r="N41" s="216"/>
      <c r="O41" s="216"/>
      <c r="P41" s="216"/>
      <c r="Q41" s="216"/>
      <c r="R41" s="214"/>
    </row>
    <row r="42" spans="1:18" s="22" customFormat="1" ht="164.25" hidden="1" customHeight="1" x14ac:dyDescent="0.25">
      <c r="A42" s="214"/>
      <c r="B42" s="213"/>
      <c r="C42" s="213"/>
      <c r="D42" s="213"/>
      <c r="E42" s="213"/>
      <c r="F42" s="213"/>
      <c r="G42" s="950"/>
      <c r="H42" s="951"/>
      <c r="I42" s="952"/>
      <c r="J42" s="952"/>
      <c r="K42" s="952"/>
      <c r="L42" s="952"/>
      <c r="M42" s="216"/>
      <c r="N42" s="216"/>
      <c r="O42" s="216"/>
      <c r="P42" s="216"/>
      <c r="Q42" s="216"/>
      <c r="R42" s="214"/>
    </row>
    <row r="43" spans="1:18" s="22" customFormat="1" ht="164.25" hidden="1" customHeight="1" x14ac:dyDescent="0.25">
      <c r="A43" s="214"/>
      <c r="B43" s="213"/>
      <c r="C43" s="213"/>
      <c r="D43" s="213"/>
      <c r="E43" s="213"/>
      <c r="F43" s="213"/>
      <c r="G43" s="950"/>
      <c r="H43" s="951"/>
      <c r="I43" s="952"/>
      <c r="J43" s="952"/>
      <c r="K43" s="952"/>
      <c r="L43" s="952"/>
      <c r="M43" s="216"/>
      <c r="N43" s="216"/>
      <c r="O43" s="216"/>
      <c r="P43" s="216"/>
      <c r="Q43" s="216"/>
      <c r="R43" s="214"/>
    </row>
    <row r="44" spans="1:18" s="22" customFormat="1" ht="164.25" hidden="1" customHeight="1" x14ac:dyDescent="0.25">
      <c r="A44" s="214"/>
      <c r="B44" s="214"/>
      <c r="C44" s="214"/>
      <c r="D44" s="214"/>
      <c r="E44" s="214"/>
      <c r="F44" s="214"/>
      <c r="G44" s="214"/>
      <c r="H44" s="214"/>
      <c r="I44" s="214"/>
      <c r="J44" s="214"/>
      <c r="K44" s="214"/>
      <c r="L44" s="214"/>
      <c r="M44" s="214"/>
      <c r="N44" s="214"/>
      <c r="O44" s="214"/>
      <c r="P44" s="214"/>
      <c r="Q44" s="214"/>
      <c r="R44" s="214"/>
    </row>
    <row r="45" spans="1:18" s="22" customFormat="1" ht="164.25" hidden="1" customHeight="1" x14ac:dyDescent="0.25">
      <c r="A45" s="214"/>
      <c r="B45" s="214"/>
      <c r="C45" s="214"/>
      <c r="D45" s="214"/>
      <c r="E45" s="214"/>
      <c r="F45" s="214"/>
      <c r="G45" s="214"/>
      <c r="H45" s="214"/>
      <c r="I45" s="214"/>
      <c r="J45" s="214"/>
      <c r="K45" s="214"/>
      <c r="L45" s="214"/>
      <c r="M45" s="214"/>
      <c r="N45" s="214"/>
      <c r="O45" s="214"/>
      <c r="P45" s="214"/>
      <c r="Q45" s="214"/>
      <c r="R45" s="214"/>
    </row>
    <row r="46" spans="1:18" s="22" customFormat="1" ht="164.25" hidden="1" customHeight="1" x14ac:dyDescent="0.25">
      <c r="A46" s="214"/>
      <c r="B46" s="214"/>
      <c r="C46" s="214"/>
      <c r="D46" s="214"/>
      <c r="E46" s="214"/>
      <c r="F46" s="214"/>
      <c r="G46" s="214"/>
      <c r="H46" s="214"/>
      <c r="I46" s="214"/>
      <c r="J46" s="214"/>
      <c r="K46" s="214"/>
      <c r="L46" s="214"/>
      <c r="M46" s="214"/>
      <c r="N46" s="214"/>
      <c r="O46" s="214"/>
      <c r="P46" s="214"/>
      <c r="Q46" s="214"/>
      <c r="R46" s="214"/>
    </row>
    <row r="47" spans="1:18" s="22" customFormat="1" ht="164.25" hidden="1" customHeight="1" x14ac:dyDescent="0.25">
      <c r="A47" s="214"/>
      <c r="B47" s="214"/>
      <c r="C47" s="214"/>
      <c r="D47" s="214"/>
      <c r="E47" s="214"/>
      <c r="F47" s="214"/>
      <c r="G47" s="214"/>
      <c r="H47" s="214"/>
      <c r="I47" s="214"/>
      <c r="J47" s="214"/>
      <c r="K47" s="214"/>
      <c r="L47" s="214"/>
      <c r="M47" s="214"/>
      <c r="N47" s="214"/>
      <c r="O47" s="214"/>
      <c r="P47" s="214"/>
      <c r="Q47" s="214"/>
      <c r="R47" s="214"/>
    </row>
    <row r="48" spans="1:18" s="22" customFormat="1" ht="164.25" hidden="1" customHeight="1" x14ac:dyDescent="0.25">
      <c r="A48" s="214"/>
      <c r="B48" s="214"/>
      <c r="C48" s="214"/>
      <c r="D48" s="214"/>
      <c r="E48" s="214"/>
      <c r="F48" s="214"/>
      <c r="G48" s="214"/>
      <c r="H48" s="214"/>
      <c r="I48" s="214"/>
      <c r="J48" s="214"/>
      <c r="K48" s="214"/>
      <c r="L48" s="214"/>
      <c r="M48" s="214"/>
      <c r="N48" s="214"/>
      <c r="O48" s="214"/>
      <c r="P48" s="214"/>
      <c r="Q48" s="214"/>
      <c r="R48" s="214"/>
    </row>
    <row r="49" spans="1:18" s="22" customFormat="1" ht="164.25" hidden="1" customHeight="1" x14ac:dyDescent="0.25">
      <c r="A49" s="214"/>
      <c r="B49" s="214"/>
      <c r="C49" s="214"/>
      <c r="D49" s="214"/>
      <c r="E49" s="214"/>
      <c r="F49" s="214"/>
      <c r="G49" s="214"/>
      <c r="H49" s="214"/>
      <c r="I49" s="214"/>
      <c r="J49" s="214"/>
      <c r="K49" s="214"/>
      <c r="L49" s="214"/>
      <c r="M49" s="214"/>
      <c r="N49" s="214"/>
      <c r="O49" s="214"/>
      <c r="P49" s="214"/>
      <c r="Q49" s="214"/>
      <c r="R49" s="214"/>
    </row>
    <row r="50" spans="1:18" s="22" customFormat="1" ht="164.25" hidden="1" customHeight="1" x14ac:dyDescent="0.25">
      <c r="A50" s="214"/>
      <c r="B50" s="214"/>
      <c r="C50" s="214"/>
      <c r="D50" s="214"/>
      <c r="E50" s="214"/>
      <c r="F50" s="214"/>
      <c r="G50" s="214"/>
      <c r="H50" s="214"/>
      <c r="I50" s="214"/>
      <c r="J50" s="214"/>
      <c r="K50" s="214"/>
      <c r="L50" s="214"/>
      <c r="M50" s="214"/>
      <c r="N50" s="214"/>
      <c r="O50" s="214"/>
      <c r="P50" s="214"/>
      <c r="Q50" s="214"/>
      <c r="R50" s="214"/>
    </row>
    <row r="51" spans="1:18" s="22" customFormat="1" ht="164.25" hidden="1" customHeight="1" x14ac:dyDescent="0.25">
      <c r="A51" s="214"/>
      <c r="B51" s="214"/>
      <c r="C51" s="214"/>
      <c r="D51" s="214"/>
      <c r="E51" s="214"/>
      <c r="F51" s="214"/>
      <c r="G51" s="214"/>
      <c r="H51" s="214"/>
      <c r="I51" s="214"/>
      <c r="J51" s="214"/>
      <c r="K51" s="214"/>
      <c r="L51" s="214"/>
      <c r="M51" s="214"/>
      <c r="N51" s="214"/>
      <c r="O51" s="214"/>
      <c r="P51" s="214"/>
      <c r="Q51" s="214"/>
      <c r="R51" s="214"/>
    </row>
    <row r="52" spans="1:18" s="22" customFormat="1" ht="164.25" hidden="1" customHeight="1" x14ac:dyDescent="0.25">
      <c r="A52" s="214"/>
      <c r="B52" s="214"/>
      <c r="C52" s="214"/>
      <c r="D52" s="214"/>
      <c r="E52" s="214"/>
      <c r="F52" s="214"/>
      <c r="G52" s="214"/>
      <c r="H52" s="214"/>
      <c r="I52" s="214"/>
      <c r="J52" s="214"/>
      <c r="K52" s="214"/>
      <c r="L52" s="214"/>
      <c r="M52" s="214"/>
      <c r="N52" s="214"/>
      <c r="O52" s="214"/>
      <c r="P52" s="214"/>
      <c r="Q52" s="214"/>
      <c r="R52" s="214"/>
    </row>
    <row r="53" spans="1:18" s="22" customFormat="1" ht="164.25" hidden="1" customHeight="1" x14ac:dyDescent="0.25">
      <c r="A53" s="214"/>
      <c r="B53" s="214"/>
      <c r="C53" s="214"/>
      <c r="D53" s="214"/>
      <c r="E53" s="214"/>
      <c r="F53" s="214"/>
      <c r="G53" s="214"/>
      <c r="H53" s="214"/>
      <c r="I53" s="214"/>
      <c r="J53" s="214"/>
      <c r="K53" s="214"/>
      <c r="L53" s="214"/>
      <c r="M53" s="214"/>
      <c r="N53" s="214"/>
      <c r="O53" s="214"/>
      <c r="P53" s="214"/>
      <c r="Q53" s="214"/>
      <c r="R53" s="214"/>
    </row>
    <row r="54" spans="1:18" s="22" customFormat="1" ht="164.25" hidden="1" customHeight="1" x14ac:dyDescent="0.25">
      <c r="A54" s="214"/>
      <c r="B54" s="214"/>
      <c r="C54" s="214"/>
      <c r="D54" s="214"/>
      <c r="E54" s="214"/>
      <c r="F54" s="214"/>
      <c r="G54" s="214"/>
      <c r="H54" s="214"/>
      <c r="I54" s="214"/>
      <c r="J54" s="214"/>
      <c r="K54" s="214"/>
      <c r="L54" s="214"/>
      <c r="M54" s="214"/>
      <c r="N54" s="214"/>
      <c r="O54" s="214"/>
      <c r="P54" s="214"/>
      <c r="Q54" s="214"/>
      <c r="R54" s="214"/>
    </row>
    <row r="55" spans="1:18" s="22" customFormat="1" ht="164.25" hidden="1" customHeight="1" x14ac:dyDescent="0.25">
      <c r="A55" s="214"/>
      <c r="B55" s="214"/>
      <c r="C55" s="214"/>
      <c r="D55" s="214"/>
      <c r="E55" s="214"/>
      <c r="F55" s="214"/>
      <c r="G55" s="214"/>
      <c r="H55" s="214"/>
      <c r="I55" s="214"/>
      <c r="J55" s="214"/>
      <c r="K55" s="214"/>
      <c r="L55" s="214"/>
      <c r="M55" s="214"/>
      <c r="N55" s="214"/>
      <c r="O55" s="214"/>
      <c r="P55" s="214"/>
      <c r="Q55" s="214"/>
      <c r="R55" s="214"/>
    </row>
    <row r="56" spans="1:18" s="22" customFormat="1" ht="164.25" hidden="1" customHeight="1" x14ac:dyDescent="0.25">
      <c r="A56" s="214"/>
      <c r="B56" s="214"/>
      <c r="C56" s="214"/>
      <c r="D56" s="214"/>
      <c r="E56" s="214"/>
      <c r="F56" s="214"/>
      <c r="G56" s="214"/>
      <c r="H56" s="214"/>
      <c r="I56" s="214"/>
      <c r="J56" s="214"/>
      <c r="K56" s="214"/>
      <c r="L56" s="214"/>
      <c r="M56" s="214"/>
      <c r="N56" s="214"/>
      <c r="O56" s="214"/>
      <c r="P56" s="214"/>
      <c r="Q56" s="214"/>
      <c r="R56" s="214"/>
    </row>
    <row r="57" spans="1:18" s="22" customFormat="1" ht="164.25" hidden="1" customHeight="1" x14ac:dyDescent="0.25">
      <c r="A57" s="214"/>
      <c r="B57" s="214"/>
      <c r="C57" s="214"/>
      <c r="D57" s="214"/>
      <c r="E57" s="214"/>
      <c r="F57" s="214"/>
      <c r="G57" s="214"/>
      <c r="H57" s="214"/>
      <c r="I57" s="214"/>
      <c r="J57" s="214"/>
      <c r="K57" s="214"/>
      <c r="L57" s="214"/>
      <c r="M57" s="214"/>
      <c r="N57" s="214"/>
      <c r="O57" s="214"/>
      <c r="P57" s="214"/>
      <c r="Q57" s="214"/>
      <c r="R57" s="214"/>
    </row>
    <row r="58" spans="1:18" s="22" customFormat="1" ht="164.25" hidden="1" customHeight="1" x14ac:dyDescent="0.25">
      <c r="A58" s="214"/>
      <c r="B58" s="214"/>
      <c r="C58" s="214"/>
      <c r="D58" s="214"/>
      <c r="E58" s="214"/>
      <c r="F58" s="214"/>
      <c r="G58" s="214"/>
      <c r="H58" s="214"/>
      <c r="I58" s="214"/>
      <c r="J58" s="214"/>
      <c r="K58" s="214"/>
      <c r="L58" s="214"/>
      <c r="M58" s="214"/>
      <c r="N58" s="214"/>
      <c r="O58" s="214"/>
      <c r="P58" s="214"/>
      <c r="Q58" s="214"/>
      <c r="R58" s="214"/>
    </row>
    <row r="59" spans="1:18" s="22" customFormat="1" ht="164.25" hidden="1" customHeight="1" x14ac:dyDescent="0.25">
      <c r="A59" s="214"/>
      <c r="B59" s="214"/>
      <c r="C59" s="214"/>
      <c r="D59" s="214"/>
      <c r="E59" s="214"/>
      <c r="F59" s="214"/>
      <c r="G59" s="214"/>
      <c r="H59" s="214"/>
      <c r="I59" s="214"/>
      <c r="J59" s="214"/>
      <c r="K59" s="214"/>
      <c r="L59" s="214"/>
      <c r="M59" s="214"/>
      <c r="N59" s="214"/>
      <c r="O59" s="214"/>
      <c r="P59" s="214"/>
      <c r="Q59" s="214"/>
      <c r="R59" s="214"/>
    </row>
    <row r="60" spans="1:18" s="22" customFormat="1" ht="164.25" hidden="1" customHeight="1" x14ac:dyDescent="0.25">
      <c r="A60" s="214"/>
      <c r="B60" s="214"/>
      <c r="C60" s="214"/>
      <c r="D60" s="214"/>
      <c r="E60" s="214"/>
      <c r="F60" s="214"/>
      <c r="G60" s="214"/>
      <c r="H60" s="214"/>
      <c r="I60" s="214"/>
      <c r="J60" s="214"/>
      <c r="K60" s="214"/>
      <c r="L60" s="214"/>
      <c r="M60" s="214"/>
      <c r="N60" s="214"/>
      <c r="O60" s="214"/>
      <c r="P60" s="214"/>
      <c r="Q60" s="214"/>
      <c r="R60" s="214"/>
    </row>
    <row r="61" spans="1:18" s="22" customFormat="1" ht="164.25" hidden="1" customHeight="1" x14ac:dyDescent="0.25">
      <c r="A61" s="214"/>
      <c r="B61" s="214"/>
      <c r="C61" s="214"/>
      <c r="D61" s="214"/>
      <c r="E61" s="214"/>
      <c r="F61" s="214"/>
      <c r="G61" s="214"/>
      <c r="H61" s="214"/>
      <c r="I61" s="214"/>
      <c r="J61" s="214"/>
      <c r="K61" s="214"/>
      <c r="L61" s="214"/>
      <c r="M61" s="214"/>
      <c r="N61" s="214"/>
      <c r="O61" s="214"/>
      <c r="P61" s="214"/>
      <c r="Q61" s="214"/>
      <c r="R61" s="214"/>
    </row>
    <row r="62" spans="1:18" s="22" customFormat="1" ht="164.25" hidden="1" customHeight="1" x14ac:dyDescent="0.25">
      <c r="A62" s="214"/>
      <c r="B62" s="214"/>
      <c r="C62" s="214"/>
      <c r="D62" s="214"/>
      <c r="E62" s="214"/>
      <c r="F62" s="214"/>
      <c r="G62" s="214"/>
      <c r="H62" s="214"/>
      <c r="I62" s="214"/>
      <c r="J62" s="214"/>
      <c r="K62" s="214"/>
      <c r="L62" s="214"/>
      <c r="M62" s="214"/>
      <c r="N62" s="214"/>
      <c r="O62" s="214"/>
      <c r="P62" s="214"/>
      <c r="Q62" s="214"/>
      <c r="R62" s="214"/>
    </row>
    <row r="63" spans="1:18" s="22" customFormat="1" ht="164.25" hidden="1" customHeight="1" x14ac:dyDescent="0.25">
      <c r="A63" s="214"/>
      <c r="B63" s="214"/>
      <c r="C63" s="214"/>
      <c r="D63" s="214"/>
      <c r="E63" s="214"/>
      <c r="F63" s="214"/>
      <c r="G63" s="214"/>
      <c r="H63" s="214"/>
      <c r="I63" s="214"/>
      <c r="J63" s="214"/>
      <c r="K63" s="214"/>
      <c r="L63" s="214"/>
      <c r="M63" s="214"/>
      <c r="N63" s="214"/>
      <c r="O63" s="214"/>
      <c r="P63" s="214"/>
      <c r="Q63" s="214"/>
      <c r="R63" s="214"/>
    </row>
    <row r="64" spans="1:18" s="22" customFormat="1" ht="164.25" hidden="1" customHeight="1" x14ac:dyDescent="0.25">
      <c r="A64" s="214"/>
      <c r="B64" s="214"/>
      <c r="C64" s="214"/>
      <c r="D64" s="214"/>
      <c r="E64" s="214"/>
      <c r="F64" s="214"/>
      <c r="G64" s="214"/>
      <c r="H64" s="214"/>
      <c r="I64" s="214"/>
      <c r="J64" s="214"/>
      <c r="K64" s="214"/>
      <c r="L64" s="214"/>
      <c r="M64" s="214"/>
      <c r="N64" s="214"/>
      <c r="O64" s="214"/>
      <c r="P64" s="214"/>
      <c r="Q64" s="214"/>
      <c r="R64" s="214"/>
    </row>
    <row r="65" spans="1:18" s="22" customFormat="1" ht="164.25" hidden="1" customHeight="1" x14ac:dyDescent="0.25">
      <c r="A65" s="214"/>
      <c r="B65" s="214"/>
      <c r="C65" s="214"/>
      <c r="D65" s="214"/>
      <c r="E65" s="214"/>
      <c r="F65" s="214"/>
      <c r="G65" s="214"/>
      <c r="H65" s="214"/>
      <c r="I65" s="214"/>
      <c r="J65" s="214"/>
      <c r="K65" s="214"/>
      <c r="L65" s="214"/>
      <c r="M65" s="214"/>
      <c r="N65" s="214"/>
      <c r="O65" s="214"/>
      <c r="P65" s="214"/>
      <c r="Q65" s="214"/>
      <c r="R65" s="214"/>
    </row>
    <row r="66" spans="1:18" s="22" customFormat="1" ht="164.25" hidden="1" customHeight="1" x14ac:dyDescent="0.25">
      <c r="A66" s="214"/>
      <c r="B66" s="214"/>
      <c r="C66" s="214"/>
      <c r="D66" s="214"/>
      <c r="E66" s="214"/>
      <c r="F66" s="214"/>
      <c r="G66" s="214"/>
      <c r="H66" s="214"/>
      <c r="I66" s="214"/>
      <c r="J66" s="214"/>
      <c r="K66" s="214"/>
      <c r="L66" s="214"/>
      <c r="M66" s="214"/>
      <c r="N66" s="214"/>
      <c r="O66" s="214"/>
      <c r="P66" s="214"/>
      <c r="Q66" s="214"/>
      <c r="R66" s="214"/>
    </row>
    <row r="67" spans="1:18" s="22" customFormat="1" ht="164.25" hidden="1" customHeight="1" x14ac:dyDescent="0.25">
      <c r="A67" s="214"/>
      <c r="B67" s="214"/>
      <c r="C67" s="214"/>
      <c r="D67" s="214"/>
      <c r="E67" s="214"/>
      <c r="F67" s="214"/>
      <c r="G67" s="214"/>
      <c r="H67" s="214"/>
      <c r="I67" s="214"/>
      <c r="J67" s="214"/>
      <c r="K67" s="214"/>
      <c r="L67" s="214"/>
      <c r="M67" s="214"/>
      <c r="N67" s="214"/>
      <c r="O67" s="214"/>
      <c r="P67" s="214"/>
      <c r="Q67" s="214"/>
      <c r="R67" s="214"/>
    </row>
    <row r="68" spans="1:18" s="22" customFormat="1" ht="164.25" hidden="1" customHeight="1" x14ac:dyDescent="0.25">
      <c r="A68" s="214"/>
      <c r="B68" s="214"/>
      <c r="C68" s="214"/>
      <c r="D68" s="214"/>
      <c r="E68" s="214"/>
      <c r="F68" s="214"/>
      <c r="G68" s="214"/>
      <c r="H68" s="214"/>
      <c r="I68" s="214"/>
      <c r="J68" s="214"/>
      <c r="K68" s="214"/>
      <c r="L68" s="214"/>
      <c r="M68" s="214"/>
      <c r="N68" s="214"/>
      <c r="O68" s="214"/>
      <c r="P68" s="214"/>
      <c r="Q68" s="214"/>
      <c r="R68" s="214"/>
    </row>
    <row r="69" spans="1:18" s="22" customFormat="1" ht="164.25" hidden="1" customHeight="1" x14ac:dyDescent="0.25">
      <c r="A69" s="214"/>
      <c r="B69" s="214"/>
      <c r="C69" s="214"/>
      <c r="D69" s="214"/>
      <c r="E69" s="214"/>
      <c r="F69" s="214"/>
      <c r="G69" s="214"/>
      <c r="H69" s="214"/>
      <c r="I69" s="214"/>
      <c r="J69" s="214"/>
      <c r="K69" s="214"/>
      <c r="L69" s="214"/>
      <c r="M69" s="214"/>
      <c r="N69" s="214"/>
      <c r="O69" s="214"/>
      <c r="P69" s="214"/>
      <c r="Q69" s="214"/>
      <c r="R69" s="214"/>
    </row>
    <row r="70" spans="1:18" s="22" customFormat="1" ht="164.25" hidden="1" customHeight="1" x14ac:dyDescent="0.25">
      <c r="A70" s="214"/>
      <c r="B70" s="214"/>
      <c r="C70" s="214"/>
      <c r="D70" s="214"/>
      <c r="E70" s="214"/>
      <c r="F70" s="214"/>
      <c r="G70" s="214"/>
      <c r="H70" s="214"/>
      <c r="I70" s="214"/>
      <c r="J70" s="214"/>
      <c r="K70" s="214"/>
      <c r="L70" s="214"/>
      <c r="M70" s="214"/>
      <c r="N70" s="214"/>
      <c r="O70" s="214"/>
      <c r="P70" s="214"/>
      <c r="Q70" s="214"/>
      <c r="R70" s="214"/>
    </row>
    <row r="71" spans="1:18" s="22" customFormat="1" ht="164.25" hidden="1" customHeight="1" x14ac:dyDescent="0.25">
      <c r="A71" s="214"/>
      <c r="B71" s="214"/>
      <c r="C71" s="214"/>
      <c r="D71" s="214"/>
      <c r="E71" s="214"/>
      <c r="F71" s="214"/>
      <c r="G71" s="214"/>
      <c r="H71" s="214"/>
      <c r="I71" s="214"/>
      <c r="J71" s="214"/>
      <c r="K71" s="214"/>
      <c r="L71" s="214"/>
      <c r="M71" s="214"/>
      <c r="N71" s="214"/>
      <c r="O71" s="214"/>
      <c r="P71" s="214"/>
      <c r="Q71" s="214"/>
      <c r="R71" s="214"/>
    </row>
    <row r="72" spans="1:18" s="22" customFormat="1" ht="164.25" hidden="1" customHeight="1" x14ac:dyDescent="0.25">
      <c r="A72" s="214"/>
      <c r="B72" s="214"/>
      <c r="C72" s="214"/>
      <c r="D72" s="214"/>
      <c r="E72" s="214"/>
      <c r="F72" s="214"/>
      <c r="G72" s="214"/>
      <c r="H72" s="214"/>
      <c r="I72" s="214"/>
      <c r="J72" s="214"/>
      <c r="K72" s="214"/>
      <c r="L72" s="214"/>
      <c r="M72" s="214"/>
      <c r="N72" s="214"/>
      <c r="O72" s="214"/>
      <c r="P72" s="214"/>
      <c r="Q72" s="214"/>
      <c r="R72" s="214"/>
    </row>
    <row r="73" spans="1:18" s="22" customFormat="1" ht="164.25" hidden="1" customHeight="1" x14ac:dyDescent="0.25">
      <c r="A73" s="214"/>
      <c r="B73" s="214"/>
      <c r="C73" s="214"/>
      <c r="D73" s="214"/>
      <c r="E73" s="214"/>
      <c r="F73" s="214"/>
      <c r="G73" s="214"/>
      <c r="H73" s="214"/>
      <c r="I73" s="214"/>
      <c r="J73" s="214"/>
      <c r="K73" s="214"/>
      <c r="L73" s="214"/>
      <c r="M73" s="214"/>
      <c r="N73" s="214"/>
      <c r="O73" s="214"/>
      <c r="P73" s="214"/>
      <c r="Q73" s="214"/>
      <c r="R73" s="214"/>
    </row>
    <row r="74" spans="1:18" s="22" customFormat="1" ht="164.25" hidden="1" customHeight="1" x14ac:dyDescent="0.25">
      <c r="A74" s="214"/>
      <c r="B74" s="214"/>
      <c r="C74" s="214"/>
      <c r="D74" s="214"/>
      <c r="E74" s="214"/>
      <c r="F74" s="214"/>
      <c r="G74" s="214"/>
      <c r="H74" s="214"/>
      <c r="I74" s="214"/>
      <c r="J74" s="214"/>
      <c r="K74" s="214"/>
      <c r="L74" s="214"/>
      <c r="M74" s="214"/>
      <c r="N74" s="214"/>
      <c r="O74" s="214"/>
      <c r="P74" s="214"/>
      <c r="Q74" s="214"/>
      <c r="R74" s="214"/>
    </row>
    <row r="75" spans="1:18" s="22" customFormat="1" ht="164.25" hidden="1" customHeight="1" x14ac:dyDescent="0.25">
      <c r="A75" s="214"/>
      <c r="B75" s="214"/>
      <c r="C75" s="214"/>
      <c r="D75" s="214"/>
      <c r="E75" s="214"/>
      <c r="F75" s="214"/>
      <c r="G75" s="214"/>
      <c r="H75" s="214"/>
      <c r="I75" s="214"/>
      <c r="J75" s="214"/>
      <c r="K75" s="214"/>
      <c r="L75" s="214"/>
      <c r="M75" s="214"/>
      <c r="N75" s="214"/>
      <c r="O75" s="214"/>
      <c r="P75" s="214"/>
      <c r="Q75" s="214"/>
      <c r="R75" s="214"/>
    </row>
    <row r="76" spans="1:18" s="22" customFormat="1" ht="164.25" hidden="1" customHeight="1" x14ac:dyDescent="0.25">
      <c r="A76" s="214"/>
      <c r="B76" s="214"/>
      <c r="C76" s="214"/>
      <c r="D76" s="214"/>
      <c r="E76" s="214"/>
      <c r="F76" s="214"/>
      <c r="G76" s="214"/>
      <c r="H76" s="214"/>
      <c r="I76" s="214"/>
      <c r="J76" s="214"/>
      <c r="K76" s="214"/>
      <c r="L76" s="214"/>
      <c r="M76" s="214"/>
      <c r="N76" s="214"/>
      <c r="O76" s="214"/>
      <c r="P76" s="214"/>
      <c r="Q76" s="214"/>
      <c r="R76" s="214"/>
    </row>
    <row r="77" spans="1:18" s="22" customFormat="1" ht="164.25" hidden="1" customHeight="1" x14ac:dyDescent="0.25">
      <c r="A77" s="214"/>
      <c r="B77" s="214"/>
      <c r="C77" s="214"/>
      <c r="D77" s="214"/>
      <c r="E77" s="214"/>
      <c r="F77" s="214"/>
      <c r="G77" s="214"/>
      <c r="H77" s="214"/>
      <c r="I77" s="214"/>
      <c r="J77" s="214"/>
      <c r="K77" s="214"/>
      <c r="L77" s="214"/>
      <c r="M77" s="214"/>
      <c r="N77" s="214"/>
      <c r="O77" s="214"/>
      <c r="P77" s="214"/>
      <c r="Q77" s="214"/>
      <c r="R77" s="214"/>
    </row>
    <row r="78" spans="1:18" s="22" customFormat="1" ht="164.25" hidden="1" customHeight="1" x14ac:dyDescent="0.25">
      <c r="A78" s="214"/>
      <c r="B78" s="214"/>
      <c r="C78" s="214"/>
      <c r="D78" s="214"/>
      <c r="E78" s="214"/>
      <c r="F78" s="214"/>
      <c r="G78" s="214"/>
      <c r="H78" s="214"/>
      <c r="I78" s="214"/>
      <c r="J78" s="214"/>
      <c r="K78" s="214"/>
      <c r="L78" s="214"/>
      <c r="M78" s="214"/>
      <c r="N78" s="214"/>
      <c r="O78" s="214"/>
      <c r="P78" s="214"/>
      <c r="Q78" s="214"/>
      <c r="R78" s="214"/>
    </row>
    <row r="79" spans="1:18" s="22" customFormat="1" ht="164.25" hidden="1" customHeight="1" x14ac:dyDescent="0.25">
      <c r="A79" s="214"/>
      <c r="B79" s="214"/>
      <c r="C79" s="214"/>
      <c r="D79" s="214"/>
      <c r="E79" s="214"/>
      <c r="F79" s="214"/>
      <c r="G79" s="214"/>
      <c r="H79" s="214"/>
      <c r="I79" s="214"/>
      <c r="J79" s="214"/>
      <c r="K79" s="214"/>
      <c r="L79" s="214"/>
      <c r="M79" s="214"/>
      <c r="N79" s="214"/>
      <c r="O79" s="214"/>
      <c r="P79" s="214"/>
      <c r="Q79" s="214"/>
      <c r="R79" s="214"/>
    </row>
    <row r="80" spans="1:18" s="22" customFormat="1" ht="164.25" hidden="1" customHeight="1" x14ac:dyDescent="0.25">
      <c r="A80" s="214"/>
      <c r="B80" s="214"/>
      <c r="C80" s="214"/>
      <c r="D80" s="214"/>
      <c r="E80" s="214"/>
      <c r="F80" s="214"/>
      <c r="G80" s="214"/>
      <c r="H80" s="214"/>
      <c r="I80" s="214"/>
      <c r="J80" s="214"/>
      <c r="K80" s="214"/>
      <c r="L80" s="214"/>
      <c r="M80" s="214"/>
      <c r="N80" s="214"/>
      <c r="O80" s="214"/>
      <c r="P80" s="214"/>
      <c r="Q80" s="214"/>
      <c r="R80" s="214"/>
    </row>
    <row r="81" spans="1:18" s="22" customFormat="1" ht="164.25" hidden="1" customHeight="1" x14ac:dyDescent="0.25">
      <c r="A81" s="214"/>
      <c r="B81" s="214"/>
      <c r="C81" s="214"/>
      <c r="D81" s="214"/>
      <c r="E81" s="214"/>
      <c r="F81" s="214"/>
      <c r="G81" s="214"/>
      <c r="H81" s="214"/>
      <c r="I81" s="214"/>
      <c r="J81" s="214"/>
      <c r="K81" s="214"/>
      <c r="L81" s="214"/>
      <c r="M81" s="214"/>
      <c r="N81" s="214"/>
      <c r="O81" s="214"/>
      <c r="P81" s="214"/>
      <c r="Q81" s="214"/>
      <c r="R81" s="214"/>
    </row>
    <row r="82" spans="1:18" s="22" customFormat="1" ht="164.25" hidden="1" customHeight="1" x14ac:dyDescent="0.25">
      <c r="A82" s="214"/>
      <c r="B82" s="214"/>
      <c r="C82" s="214"/>
      <c r="D82" s="214"/>
      <c r="E82" s="214"/>
      <c r="F82" s="214"/>
      <c r="G82" s="214"/>
      <c r="H82" s="214"/>
      <c r="I82" s="214"/>
      <c r="J82" s="214"/>
      <c r="K82" s="214"/>
      <c r="L82" s="214"/>
      <c r="M82" s="214"/>
      <c r="N82" s="214"/>
      <c r="O82" s="214"/>
      <c r="P82" s="214"/>
      <c r="Q82" s="214"/>
      <c r="R82" s="214"/>
    </row>
    <row r="83" spans="1:18" s="22" customFormat="1" ht="164.25" hidden="1" customHeight="1" x14ac:dyDescent="0.25">
      <c r="A83" s="214"/>
      <c r="B83" s="214"/>
      <c r="C83" s="214"/>
      <c r="D83" s="214"/>
      <c r="E83" s="214"/>
      <c r="F83" s="214"/>
      <c r="G83" s="214"/>
      <c r="H83" s="214"/>
      <c r="I83" s="214"/>
      <c r="J83" s="214"/>
      <c r="K83" s="214"/>
      <c r="L83" s="214"/>
      <c r="M83" s="214"/>
      <c r="N83" s="214"/>
      <c r="O83" s="214"/>
      <c r="P83" s="214"/>
      <c r="Q83" s="214"/>
      <c r="R83" s="214"/>
    </row>
    <row r="84" spans="1:18" s="22" customFormat="1" ht="164.25" hidden="1" customHeight="1" x14ac:dyDescent="0.25">
      <c r="A84" s="214"/>
      <c r="B84" s="214"/>
      <c r="C84" s="214"/>
      <c r="D84" s="214"/>
      <c r="E84" s="214"/>
      <c r="F84" s="214"/>
      <c r="G84" s="214"/>
      <c r="H84" s="214"/>
      <c r="I84" s="214"/>
      <c r="J84" s="214"/>
      <c r="K84" s="214"/>
      <c r="L84" s="214"/>
      <c r="M84" s="214"/>
      <c r="N84" s="214"/>
      <c r="O84" s="214"/>
      <c r="P84" s="214"/>
      <c r="Q84" s="214"/>
      <c r="R84" s="214"/>
    </row>
    <row r="85" spans="1:18" s="22" customFormat="1" ht="164.25" hidden="1" customHeight="1" x14ac:dyDescent="0.25">
      <c r="A85" s="214"/>
      <c r="B85" s="214"/>
      <c r="C85" s="214"/>
      <c r="D85" s="214"/>
      <c r="E85" s="214"/>
      <c r="F85" s="214"/>
      <c r="G85" s="214"/>
      <c r="H85" s="214"/>
      <c r="I85" s="214"/>
      <c r="J85" s="214"/>
      <c r="K85" s="214"/>
      <c r="L85" s="214"/>
      <c r="M85" s="214"/>
      <c r="N85" s="214"/>
      <c r="O85" s="214"/>
      <c r="P85" s="214"/>
      <c r="Q85" s="214"/>
      <c r="R85" s="214"/>
    </row>
    <row r="86" spans="1:18" s="22" customFormat="1" ht="164.25" hidden="1" customHeight="1" x14ac:dyDescent="0.25">
      <c r="A86" s="214"/>
      <c r="B86" s="214"/>
      <c r="C86" s="214"/>
      <c r="D86" s="214"/>
      <c r="E86" s="214"/>
      <c r="F86" s="214"/>
      <c r="G86" s="214"/>
      <c r="H86" s="214"/>
      <c r="I86" s="214"/>
      <c r="J86" s="214"/>
      <c r="K86" s="214"/>
      <c r="L86" s="214"/>
      <c r="M86" s="214"/>
      <c r="N86" s="214"/>
      <c r="O86" s="214"/>
      <c r="P86" s="214"/>
      <c r="Q86" s="214"/>
      <c r="R86" s="214"/>
    </row>
    <row r="87" spans="1:18" s="22" customFormat="1" ht="164.25" hidden="1" customHeight="1" x14ac:dyDescent="0.25">
      <c r="A87" s="214"/>
      <c r="B87" s="214"/>
      <c r="C87" s="214"/>
      <c r="D87" s="214"/>
      <c r="E87" s="214"/>
      <c r="F87" s="214"/>
      <c r="G87" s="214"/>
      <c r="H87" s="214"/>
      <c r="I87" s="214"/>
      <c r="J87" s="214"/>
      <c r="K87" s="214"/>
      <c r="L87" s="214"/>
      <c r="M87" s="214"/>
      <c r="N87" s="214"/>
      <c r="O87" s="214"/>
      <c r="P87" s="214"/>
      <c r="Q87" s="214"/>
      <c r="R87" s="214"/>
    </row>
    <row r="88" spans="1:18" s="22" customFormat="1" ht="164.25" hidden="1" customHeight="1" x14ac:dyDescent="0.25">
      <c r="A88" s="214"/>
      <c r="B88" s="214"/>
      <c r="C88" s="214"/>
      <c r="D88" s="214"/>
      <c r="E88" s="214"/>
      <c r="F88" s="214"/>
      <c r="G88" s="214"/>
      <c r="H88" s="214"/>
      <c r="I88" s="214"/>
      <c r="J88" s="214"/>
      <c r="K88" s="214"/>
      <c r="L88" s="214"/>
      <c r="M88" s="214"/>
      <c r="N88" s="214"/>
      <c r="O88" s="214"/>
      <c r="P88" s="214"/>
      <c r="Q88" s="214"/>
      <c r="R88" s="214"/>
    </row>
    <row r="89" spans="1:18" s="22" customFormat="1" ht="164.25" hidden="1" customHeight="1" x14ac:dyDescent="0.25">
      <c r="A89" s="214"/>
      <c r="B89" s="214"/>
      <c r="C89" s="214"/>
      <c r="D89" s="214"/>
      <c r="E89" s="214"/>
      <c r="F89" s="214"/>
      <c r="G89" s="214"/>
      <c r="H89" s="214"/>
      <c r="I89" s="214"/>
      <c r="J89" s="214"/>
      <c r="K89" s="214"/>
      <c r="L89" s="214"/>
      <c r="M89" s="214"/>
      <c r="N89" s="214"/>
      <c r="O89" s="214"/>
      <c r="P89" s="214"/>
      <c r="Q89" s="214"/>
      <c r="R89" s="214"/>
    </row>
    <row r="90" spans="1:18" s="22" customFormat="1" ht="164.25" hidden="1" customHeight="1" x14ac:dyDescent="0.25">
      <c r="A90" s="214"/>
      <c r="B90" s="214"/>
      <c r="C90" s="214"/>
      <c r="D90" s="214"/>
      <c r="E90" s="214"/>
      <c r="F90" s="214"/>
      <c r="G90" s="214"/>
      <c r="H90" s="214"/>
      <c r="I90" s="214"/>
      <c r="J90" s="214"/>
      <c r="K90" s="214"/>
      <c r="L90" s="214"/>
      <c r="M90" s="214"/>
      <c r="N90" s="214"/>
      <c r="O90" s="214"/>
      <c r="P90" s="214"/>
      <c r="Q90" s="214"/>
      <c r="R90" s="214"/>
    </row>
    <row r="91" spans="1:18" s="22" customFormat="1" ht="164.25" hidden="1" customHeight="1" x14ac:dyDescent="0.25">
      <c r="A91" s="214"/>
      <c r="B91" s="214"/>
      <c r="C91" s="214"/>
      <c r="D91" s="214"/>
      <c r="E91" s="214"/>
      <c r="F91" s="214"/>
      <c r="G91" s="214"/>
      <c r="H91" s="214"/>
      <c r="I91" s="214"/>
      <c r="J91" s="214"/>
      <c r="K91" s="214"/>
      <c r="L91" s="214"/>
      <c r="M91" s="214"/>
      <c r="N91" s="214"/>
      <c r="O91" s="214"/>
      <c r="P91" s="214"/>
      <c r="Q91" s="214"/>
      <c r="R91" s="214"/>
    </row>
    <row r="92" spans="1:18" s="22" customFormat="1" ht="164.25" hidden="1" customHeight="1" x14ac:dyDescent="0.25">
      <c r="A92" s="214"/>
      <c r="B92" s="214"/>
      <c r="C92" s="214"/>
      <c r="D92" s="214"/>
      <c r="E92" s="214"/>
      <c r="F92" s="214"/>
      <c r="G92" s="214"/>
      <c r="H92" s="214"/>
      <c r="I92" s="214"/>
      <c r="J92" s="214"/>
      <c r="K92" s="214"/>
      <c r="L92" s="214"/>
      <c r="M92" s="214"/>
      <c r="N92" s="214"/>
      <c r="O92" s="214"/>
      <c r="P92" s="214"/>
      <c r="Q92" s="214"/>
      <c r="R92" s="214"/>
    </row>
    <row r="93" spans="1:18" s="22" customFormat="1" ht="164.25" hidden="1" customHeight="1" x14ac:dyDescent="0.25">
      <c r="A93" s="214"/>
      <c r="B93" s="214"/>
      <c r="C93" s="214"/>
      <c r="D93" s="214"/>
      <c r="E93" s="214"/>
      <c r="F93" s="214"/>
      <c r="G93" s="214"/>
      <c r="H93" s="214"/>
      <c r="I93" s="214"/>
      <c r="J93" s="214"/>
      <c r="K93" s="214"/>
      <c r="L93" s="214"/>
      <c r="M93" s="214"/>
      <c r="N93" s="214"/>
      <c r="O93" s="214"/>
      <c r="P93" s="214"/>
      <c r="Q93" s="214"/>
      <c r="R93" s="214"/>
    </row>
    <row r="94" spans="1:18" s="22" customFormat="1" ht="164.25" hidden="1" customHeight="1" x14ac:dyDescent="0.25">
      <c r="A94" s="214"/>
      <c r="B94" s="214"/>
      <c r="C94" s="214"/>
      <c r="D94" s="214"/>
      <c r="E94" s="214"/>
      <c r="F94" s="214"/>
      <c r="G94" s="214"/>
      <c r="H94" s="214"/>
      <c r="I94" s="214"/>
      <c r="J94" s="214"/>
      <c r="K94" s="214"/>
      <c r="L94" s="214"/>
      <c r="M94" s="214"/>
      <c r="N94" s="214"/>
      <c r="O94" s="214"/>
      <c r="P94" s="214"/>
      <c r="Q94" s="214"/>
      <c r="R94" s="214"/>
    </row>
    <row r="95" spans="1:18" s="22" customFormat="1" ht="164.25" hidden="1" customHeight="1" x14ac:dyDescent="0.25">
      <c r="A95" s="214"/>
      <c r="B95" s="214"/>
      <c r="C95" s="214"/>
      <c r="D95" s="214"/>
      <c r="E95" s="214"/>
      <c r="F95" s="214"/>
      <c r="G95" s="214"/>
      <c r="H95" s="214"/>
      <c r="I95" s="214"/>
      <c r="J95" s="214"/>
      <c r="K95" s="214"/>
      <c r="L95" s="214"/>
      <c r="M95" s="214"/>
      <c r="N95" s="214"/>
      <c r="O95" s="214"/>
      <c r="P95" s="214"/>
      <c r="Q95" s="214"/>
      <c r="R95" s="214"/>
    </row>
    <row r="96" spans="1:18" s="22" customFormat="1" ht="164.25" hidden="1" customHeight="1" x14ac:dyDescent="0.25">
      <c r="A96" s="214"/>
      <c r="B96" s="214"/>
      <c r="C96" s="214"/>
      <c r="D96" s="214"/>
      <c r="E96" s="214"/>
      <c r="F96" s="214"/>
      <c r="G96" s="214"/>
      <c r="H96" s="214"/>
      <c r="I96" s="214"/>
      <c r="J96" s="214"/>
      <c r="K96" s="214"/>
      <c r="L96" s="214"/>
      <c r="M96" s="214"/>
      <c r="N96" s="214"/>
      <c r="O96" s="214"/>
      <c r="P96" s="214"/>
      <c r="Q96" s="214"/>
      <c r="R96" s="214"/>
    </row>
    <row r="97" spans="1:18" s="22" customFormat="1" ht="164.25" hidden="1" customHeight="1" x14ac:dyDescent="0.25">
      <c r="A97" s="214"/>
      <c r="B97" s="214"/>
      <c r="C97" s="214"/>
      <c r="D97" s="214"/>
      <c r="E97" s="214"/>
      <c r="F97" s="214"/>
      <c r="G97" s="214"/>
      <c r="H97" s="214"/>
      <c r="I97" s="214"/>
      <c r="J97" s="214"/>
      <c r="K97" s="214"/>
      <c r="L97" s="214"/>
      <c r="M97" s="214"/>
      <c r="N97" s="214"/>
      <c r="O97" s="214"/>
      <c r="P97" s="214"/>
      <c r="Q97" s="214"/>
      <c r="R97" s="214"/>
    </row>
    <row r="98" spans="1:18" s="22" customFormat="1" ht="164.25" hidden="1" customHeight="1" x14ac:dyDescent="0.25">
      <c r="A98" s="214"/>
      <c r="B98" s="214"/>
      <c r="C98" s="214"/>
      <c r="D98" s="214"/>
      <c r="E98" s="214"/>
      <c r="F98" s="214"/>
      <c r="G98" s="214"/>
      <c r="H98" s="214"/>
      <c r="I98" s="214"/>
      <c r="J98" s="214"/>
      <c r="K98" s="214"/>
      <c r="L98" s="214"/>
      <c r="M98" s="214"/>
      <c r="N98" s="214"/>
      <c r="O98" s="214"/>
      <c r="P98" s="214"/>
      <c r="Q98" s="214"/>
      <c r="R98" s="214"/>
    </row>
    <row r="99" spans="1:18" s="22" customFormat="1" ht="164.25" hidden="1" customHeight="1" x14ac:dyDescent="0.25">
      <c r="A99" s="214"/>
      <c r="B99" s="214"/>
      <c r="C99" s="214"/>
      <c r="D99" s="214"/>
      <c r="E99" s="214"/>
      <c r="F99" s="214"/>
      <c r="G99" s="214"/>
      <c r="H99" s="214"/>
      <c r="I99" s="214"/>
      <c r="J99" s="214"/>
      <c r="K99" s="214"/>
      <c r="L99" s="214"/>
      <c r="M99" s="214"/>
      <c r="N99" s="214"/>
      <c r="O99" s="214"/>
      <c r="P99" s="214"/>
      <c r="Q99" s="214"/>
      <c r="R99" s="214"/>
    </row>
    <row r="100" spans="1:18" s="22" customFormat="1" ht="164.25" hidden="1" customHeight="1" x14ac:dyDescent="0.25">
      <c r="A100" s="214"/>
      <c r="B100" s="214"/>
      <c r="C100" s="214"/>
      <c r="D100" s="214"/>
      <c r="E100" s="214"/>
      <c r="F100" s="214"/>
      <c r="G100" s="214"/>
      <c r="H100" s="214"/>
      <c r="I100" s="214"/>
      <c r="J100" s="214"/>
      <c r="K100" s="214"/>
      <c r="L100" s="214"/>
      <c r="M100" s="214"/>
      <c r="N100" s="214"/>
      <c r="O100" s="214"/>
      <c r="P100" s="214"/>
      <c r="Q100" s="214"/>
      <c r="R100" s="214"/>
    </row>
    <row r="101" spans="1:18" s="22" customFormat="1" ht="164.25" hidden="1" customHeight="1" x14ac:dyDescent="0.25">
      <c r="A101" s="214"/>
      <c r="B101" s="214"/>
      <c r="C101" s="214"/>
      <c r="D101" s="214"/>
      <c r="E101" s="214"/>
      <c r="F101" s="214"/>
      <c r="G101" s="214"/>
      <c r="H101" s="214"/>
      <c r="I101" s="214"/>
      <c r="J101" s="214"/>
      <c r="K101" s="214"/>
      <c r="L101" s="214"/>
      <c r="M101" s="214"/>
      <c r="N101" s="214"/>
      <c r="O101" s="214"/>
      <c r="P101" s="214"/>
      <c r="Q101" s="214"/>
      <c r="R101" s="214"/>
    </row>
    <row r="102" spans="1:18" s="22" customFormat="1" ht="164.25" hidden="1" customHeight="1" x14ac:dyDescent="0.25">
      <c r="A102" s="214"/>
      <c r="B102" s="214"/>
      <c r="C102" s="214"/>
      <c r="D102" s="214"/>
      <c r="E102" s="214"/>
      <c r="F102" s="214"/>
      <c r="G102" s="214"/>
      <c r="H102" s="214"/>
      <c r="I102" s="214"/>
      <c r="J102" s="214"/>
      <c r="K102" s="214"/>
      <c r="L102" s="214"/>
      <c r="M102" s="214"/>
      <c r="N102" s="214"/>
      <c r="O102" s="214"/>
      <c r="P102" s="214"/>
      <c r="Q102" s="214"/>
      <c r="R102" s="214"/>
    </row>
    <row r="103" spans="1:18" s="22" customFormat="1" ht="164.25" hidden="1" customHeight="1" x14ac:dyDescent="0.25">
      <c r="A103" s="214"/>
      <c r="B103" s="214"/>
      <c r="C103" s="214"/>
      <c r="D103" s="214"/>
      <c r="E103" s="214"/>
      <c r="F103" s="214"/>
      <c r="G103" s="214"/>
      <c r="H103" s="214"/>
      <c r="I103" s="214"/>
      <c r="J103" s="214"/>
      <c r="K103" s="214"/>
      <c r="L103" s="214"/>
      <c r="M103" s="214"/>
      <c r="N103" s="214"/>
      <c r="O103" s="214"/>
      <c r="P103" s="214"/>
      <c r="Q103" s="214"/>
      <c r="R103" s="214"/>
    </row>
    <row r="104" spans="1:18" s="22" customFormat="1" ht="164.25" hidden="1" customHeight="1" x14ac:dyDescent="0.25">
      <c r="A104" s="214"/>
      <c r="B104" s="214"/>
      <c r="C104" s="214"/>
      <c r="D104" s="214"/>
      <c r="E104" s="214"/>
      <c r="F104" s="214"/>
      <c r="G104" s="214"/>
      <c r="H104" s="214"/>
      <c r="I104" s="214"/>
      <c r="J104" s="214"/>
      <c r="K104" s="214"/>
      <c r="L104" s="214"/>
      <c r="M104" s="214"/>
      <c r="N104" s="214"/>
      <c r="O104" s="214"/>
      <c r="P104" s="214"/>
      <c r="Q104" s="214"/>
      <c r="R104" s="214"/>
    </row>
    <row r="105" spans="1:18" s="22" customFormat="1" ht="164.25" hidden="1" customHeight="1" x14ac:dyDescent="0.25">
      <c r="A105" s="214"/>
      <c r="B105" s="214"/>
      <c r="C105" s="214"/>
      <c r="D105" s="214"/>
      <c r="E105" s="214"/>
      <c r="F105" s="214"/>
      <c r="G105" s="214"/>
      <c r="H105" s="214"/>
      <c r="I105" s="214"/>
      <c r="J105" s="214"/>
      <c r="K105" s="214"/>
      <c r="L105" s="214"/>
      <c r="M105" s="214"/>
      <c r="N105" s="214"/>
      <c r="O105" s="214"/>
      <c r="P105" s="214"/>
      <c r="Q105" s="214"/>
      <c r="R105" s="214"/>
    </row>
    <row r="106" spans="1:18" s="22" customFormat="1" ht="164.25" hidden="1" customHeight="1" x14ac:dyDescent="0.25">
      <c r="A106" s="214"/>
      <c r="B106" s="214"/>
      <c r="C106" s="214"/>
      <c r="D106" s="214"/>
      <c r="E106" s="214"/>
      <c r="F106" s="214"/>
      <c r="G106" s="214"/>
      <c r="H106" s="214"/>
      <c r="I106" s="214"/>
      <c r="J106" s="214"/>
      <c r="K106" s="214"/>
      <c r="L106" s="214"/>
      <c r="M106" s="214"/>
      <c r="N106" s="214"/>
      <c r="O106" s="214"/>
      <c r="P106" s="214"/>
      <c r="Q106" s="214"/>
      <c r="R106" s="214"/>
    </row>
    <row r="107" spans="1:18" s="22" customFormat="1" ht="164.25" hidden="1" customHeight="1" x14ac:dyDescent="0.25">
      <c r="A107" s="214"/>
      <c r="B107" s="214"/>
      <c r="C107" s="214"/>
      <c r="D107" s="214"/>
      <c r="E107" s="214"/>
      <c r="F107" s="214"/>
      <c r="G107" s="214"/>
      <c r="H107" s="214"/>
      <c r="I107" s="214"/>
      <c r="J107" s="214"/>
      <c r="K107" s="214"/>
      <c r="L107" s="214"/>
      <c r="M107" s="214"/>
      <c r="N107" s="214"/>
      <c r="O107" s="214"/>
      <c r="P107" s="214"/>
      <c r="Q107" s="214"/>
      <c r="R107" s="214"/>
    </row>
    <row r="108" spans="1:18" s="22" customFormat="1" ht="164.25" hidden="1" customHeight="1" x14ac:dyDescent="0.25">
      <c r="A108" s="214"/>
      <c r="B108" s="214"/>
      <c r="C108" s="214"/>
      <c r="D108" s="214"/>
      <c r="E108" s="214"/>
      <c r="F108" s="214"/>
      <c r="G108" s="214"/>
      <c r="H108" s="214"/>
      <c r="I108" s="214"/>
      <c r="J108" s="214"/>
      <c r="K108" s="214"/>
      <c r="L108" s="214"/>
      <c r="M108" s="214"/>
      <c r="N108" s="214"/>
      <c r="O108" s="214"/>
      <c r="P108" s="214"/>
      <c r="Q108" s="214"/>
      <c r="R108" s="214"/>
    </row>
    <row r="109" spans="1:18" s="22" customFormat="1" ht="164.25" hidden="1" customHeight="1" x14ac:dyDescent="0.25">
      <c r="A109" s="214"/>
      <c r="B109" s="214"/>
      <c r="C109" s="214"/>
      <c r="D109" s="214"/>
      <c r="E109" s="214"/>
      <c r="F109" s="214"/>
      <c r="G109" s="214"/>
      <c r="H109" s="214"/>
      <c r="I109" s="214"/>
      <c r="J109" s="214"/>
      <c r="K109" s="214"/>
      <c r="L109" s="214"/>
      <c r="M109" s="214"/>
      <c r="N109" s="214"/>
      <c r="O109" s="214"/>
      <c r="P109" s="214"/>
      <c r="Q109" s="214"/>
      <c r="R109" s="214"/>
    </row>
    <row r="110" spans="1:18" s="22" customFormat="1" ht="164.25" hidden="1" customHeight="1" x14ac:dyDescent="0.25">
      <c r="A110" s="214"/>
      <c r="B110" s="214"/>
      <c r="C110" s="214"/>
      <c r="D110" s="214"/>
      <c r="E110" s="214"/>
      <c r="F110" s="214"/>
      <c r="G110" s="214"/>
      <c r="H110" s="214"/>
      <c r="I110" s="214"/>
      <c r="J110" s="214"/>
      <c r="K110" s="214"/>
      <c r="L110" s="214"/>
      <c r="M110" s="214"/>
      <c r="N110" s="214"/>
      <c r="O110" s="214"/>
      <c r="P110" s="214"/>
      <c r="Q110" s="214"/>
      <c r="R110" s="214"/>
    </row>
    <row r="111" spans="1:18" s="22" customFormat="1" ht="164.25" hidden="1" customHeight="1" x14ac:dyDescent="0.25">
      <c r="A111" s="214"/>
      <c r="B111" s="214"/>
      <c r="C111" s="214"/>
      <c r="D111" s="214"/>
      <c r="E111" s="214"/>
      <c r="F111" s="214"/>
      <c r="G111" s="214"/>
      <c r="H111" s="214"/>
      <c r="I111" s="214"/>
      <c r="J111" s="214"/>
      <c r="K111" s="214"/>
      <c r="L111" s="214"/>
      <c r="M111" s="214"/>
      <c r="N111" s="214"/>
      <c r="O111" s="214"/>
      <c r="P111" s="214"/>
      <c r="Q111" s="214"/>
      <c r="R111" s="214"/>
    </row>
    <row r="112" spans="1:18" s="22" customFormat="1" ht="164.25" hidden="1" customHeight="1" x14ac:dyDescent="0.25">
      <c r="A112" s="214"/>
      <c r="B112" s="214"/>
      <c r="C112" s="214"/>
      <c r="D112" s="214"/>
      <c r="E112" s="214"/>
      <c r="F112" s="214"/>
      <c r="G112" s="214"/>
      <c r="H112" s="214"/>
      <c r="I112" s="214"/>
      <c r="J112" s="214"/>
      <c r="K112" s="214"/>
      <c r="L112" s="214"/>
      <c r="M112" s="214"/>
      <c r="N112" s="214"/>
      <c r="O112" s="214"/>
      <c r="P112" s="214"/>
      <c r="Q112" s="214"/>
      <c r="R112" s="214"/>
    </row>
    <row r="113" spans="1:18" s="22" customFormat="1" ht="164.25" hidden="1" customHeight="1" x14ac:dyDescent="0.25">
      <c r="A113" s="214"/>
      <c r="B113" s="214"/>
      <c r="C113" s="214"/>
      <c r="D113" s="214"/>
      <c r="E113" s="214"/>
      <c r="F113" s="214"/>
      <c r="G113" s="214"/>
      <c r="H113" s="214"/>
      <c r="I113" s="214"/>
      <c r="J113" s="214"/>
      <c r="K113" s="214"/>
      <c r="L113" s="214"/>
      <c r="M113" s="214"/>
      <c r="N113" s="214"/>
      <c r="O113" s="214"/>
      <c r="P113" s="214"/>
      <c r="Q113" s="214"/>
      <c r="R113" s="214"/>
    </row>
    <row r="114" spans="1:18" s="22" customFormat="1" ht="164.25" hidden="1" customHeight="1" x14ac:dyDescent="0.25">
      <c r="A114" s="214"/>
      <c r="B114" s="214"/>
      <c r="C114" s="214"/>
      <c r="D114" s="214"/>
      <c r="E114" s="214"/>
      <c r="F114" s="214"/>
      <c r="G114" s="214"/>
      <c r="H114" s="214"/>
      <c r="I114" s="214"/>
      <c r="J114" s="214"/>
      <c r="K114" s="214"/>
      <c r="L114" s="214"/>
      <c r="M114" s="214"/>
      <c r="N114" s="214"/>
      <c r="O114" s="214"/>
      <c r="P114" s="214"/>
      <c r="Q114" s="214"/>
      <c r="R114" s="214"/>
    </row>
    <row r="115" spans="1:18" s="22" customFormat="1" ht="164.25" hidden="1" customHeight="1" x14ac:dyDescent="0.25">
      <c r="A115" s="214"/>
      <c r="B115" s="214"/>
      <c r="C115" s="214"/>
      <c r="D115" s="214"/>
      <c r="E115" s="214"/>
      <c r="F115" s="214"/>
      <c r="G115" s="214"/>
      <c r="H115" s="214"/>
      <c r="I115" s="214"/>
      <c r="J115" s="214"/>
      <c r="K115" s="214"/>
      <c r="L115" s="214"/>
      <c r="M115" s="214"/>
      <c r="N115" s="214"/>
      <c r="O115" s="214"/>
      <c r="P115" s="214"/>
      <c r="Q115" s="214"/>
      <c r="R115" s="214"/>
    </row>
    <row r="116" spans="1:18" s="22" customFormat="1" ht="164.25" hidden="1" customHeight="1" x14ac:dyDescent="0.25">
      <c r="A116" s="214"/>
      <c r="B116" s="214"/>
      <c r="C116" s="214"/>
      <c r="D116" s="214"/>
      <c r="E116" s="214"/>
      <c r="F116" s="214"/>
      <c r="G116" s="214"/>
      <c r="H116" s="214"/>
      <c r="I116" s="214"/>
      <c r="J116" s="214"/>
      <c r="K116" s="214"/>
      <c r="L116" s="214"/>
      <c r="M116" s="214"/>
      <c r="N116" s="214"/>
      <c r="O116" s="214"/>
      <c r="P116" s="214"/>
      <c r="Q116" s="214"/>
      <c r="R116" s="214"/>
    </row>
    <row r="117" spans="1:18" s="22" customFormat="1" ht="164.25" hidden="1" customHeight="1" x14ac:dyDescent="0.25">
      <c r="A117" s="214"/>
      <c r="B117" s="214"/>
      <c r="C117" s="214"/>
      <c r="D117" s="214"/>
      <c r="E117" s="214"/>
      <c r="F117" s="214"/>
      <c r="G117" s="214"/>
      <c r="H117" s="214"/>
      <c r="I117" s="214"/>
      <c r="J117" s="214"/>
      <c r="K117" s="214"/>
      <c r="L117" s="214"/>
      <c r="M117" s="214"/>
      <c r="N117" s="214"/>
      <c r="O117" s="214"/>
      <c r="P117" s="214"/>
      <c r="Q117" s="214"/>
      <c r="R117" s="214"/>
    </row>
    <row r="118" spans="1:18" s="22" customFormat="1" ht="164.25" hidden="1" customHeight="1" x14ac:dyDescent="0.25">
      <c r="A118" s="214"/>
      <c r="B118" s="214"/>
      <c r="C118" s="214"/>
      <c r="D118" s="214"/>
      <c r="E118" s="214"/>
      <c r="F118" s="214"/>
      <c r="G118" s="214"/>
      <c r="H118" s="214"/>
      <c r="I118" s="214"/>
      <c r="J118" s="214"/>
      <c r="K118" s="214"/>
      <c r="L118" s="214"/>
      <c r="M118" s="214"/>
      <c r="N118" s="214"/>
      <c r="O118" s="214"/>
      <c r="P118" s="214"/>
      <c r="Q118" s="214"/>
      <c r="R118" s="214"/>
    </row>
    <row r="119" spans="1:18" s="22" customFormat="1" ht="164.25" hidden="1" customHeight="1" x14ac:dyDescent="0.25">
      <c r="A119" s="214"/>
      <c r="B119" s="214"/>
      <c r="C119" s="214"/>
      <c r="D119" s="214"/>
      <c r="E119" s="214"/>
      <c r="F119" s="214"/>
      <c r="G119" s="214"/>
      <c r="H119" s="214"/>
      <c r="I119" s="214"/>
      <c r="J119" s="214"/>
      <c r="K119" s="214"/>
      <c r="L119" s="214"/>
      <c r="M119" s="214"/>
      <c r="N119" s="214"/>
      <c r="O119" s="214"/>
      <c r="P119" s="214"/>
      <c r="Q119" s="214"/>
      <c r="R119" s="214"/>
    </row>
    <row r="120" spans="1:18" s="22" customFormat="1" ht="164.25" hidden="1" customHeight="1" x14ac:dyDescent="0.25">
      <c r="A120" s="214"/>
      <c r="B120" s="214"/>
      <c r="C120" s="214"/>
      <c r="D120" s="214"/>
      <c r="E120" s="214"/>
      <c r="F120" s="214"/>
      <c r="G120" s="214"/>
      <c r="H120" s="214"/>
      <c r="I120" s="214"/>
      <c r="J120" s="214"/>
      <c r="K120" s="214"/>
      <c r="L120" s="214"/>
      <c r="M120" s="214"/>
      <c r="N120" s="214"/>
      <c r="O120" s="214"/>
      <c r="P120" s="214"/>
      <c r="Q120" s="214"/>
      <c r="R120" s="214"/>
    </row>
    <row r="121" spans="1:18" s="22" customFormat="1" ht="164.25" hidden="1" customHeight="1" x14ac:dyDescent="0.25">
      <c r="A121" s="214"/>
      <c r="B121" s="214"/>
      <c r="C121" s="214"/>
      <c r="D121" s="214"/>
      <c r="E121" s="214"/>
      <c r="F121" s="214"/>
      <c r="G121" s="214"/>
      <c r="H121" s="214"/>
      <c r="I121" s="214"/>
      <c r="J121" s="214"/>
      <c r="K121" s="214"/>
      <c r="L121" s="214"/>
      <c r="M121" s="214"/>
      <c r="N121" s="214"/>
      <c r="O121" s="214"/>
      <c r="P121" s="214"/>
      <c r="Q121" s="214"/>
      <c r="R121" s="214"/>
    </row>
    <row r="122" spans="1:18" s="22" customFormat="1" ht="164.25" hidden="1" customHeight="1" x14ac:dyDescent="0.25">
      <c r="A122" s="214"/>
      <c r="B122" s="214"/>
      <c r="C122" s="214"/>
      <c r="D122" s="214"/>
      <c r="E122" s="214"/>
      <c r="F122" s="214"/>
      <c r="G122" s="214"/>
      <c r="H122" s="214"/>
      <c r="I122" s="214"/>
      <c r="J122" s="214"/>
      <c r="K122" s="214"/>
      <c r="L122" s="214"/>
      <c r="M122" s="214"/>
      <c r="N122" s="214"/>
      <c r="O122" s="214"/>
      <c r="P122" s="214"/>
      <c r="Q122" s="214"/>
      <c r="R122" s="214"/>
    </row>
    <row r="123" spans="1:18" s="22" customFormat="1" ht="164.25" hidden="1" customHeight="1" x14ac:dyDescent="0.25">
      <c r="A123" s="214"/>
      <c r="B123" s="214"/>
      <c r="C123" s="214"/>
      <c r="D123" s="214"/>
      <c r="E123" s="214"/>
      <c r="F123" s="214"/>
      <c r="G123" s="214"/>
      <c r="H123" s="214"/>
      <c r="I123" s="214"/>
      <c r="J123" s="214"/>
      <c r="K123" s="214"/>
      <c r="L123" s="214"/>
      <c r="M123" s="214"/>
      <c r="N123" s="214"/>
      <c r="O123" s="214"/>
      <c r="P123" s="214"/>
      <c r="Q123" s="214"/>
      <c r="R123" s="214"/>
    </row>
    <row r="124" spans="1:18" s="22" customFormat="1" ht="164.25" hidden="1" customHeight="1" x14ac:dyDescent="0.25">
      <c r="A124" s="214"/>
      <c r="B124" s="214"/>
      <c r="C124" s="214"/>
      <c r="D124" s="214"/>
      <c r="E124" s="214"/>
      <c r="F124" s="214"/>
      <c r="G124" s="214"/>
      <c r="H124" s="214"/>
      <c r="I124" s="214"/>
      <c r="J124" s="214"/>
      <c r="K124" s="214"/>
      <c r="L124" s="214"/>
      <c r="M124" s="214"/>
      <c r="N124" s="214"/>
      <c r="O124" s="214"/>
      <c r="P124" s="214"/>
      <c r="Q124" s="214"/>
      <c r="R124" s="214"/>
    </row>
    <row r="125" spans="1:18" s="22" customFormat="1" ht="164.25" hidden="1" customHeight="1" x14ac:dyDescent="0.25">
      <c r="A125" s="214"/>
      <c r="B125" s="214"/>
      <c r="C125" s="214"/>
      <c r="D125" s="214"/>
      <c r="E125" s="214"/>
      <c r="F125" s="214"/>
      <c r="G125" s="214"/>
      <c r="H125" s="214"/>
      <c r="I125" s="214"/>
      <c r="J125" s="214"/>
      <c r="K125" s="214"/>
      <c r="L125" s="214"/>
      <c r="M125" s="214"/>
      <c r="N125" s="214"/>
      <c r="O125" s="214"/>
      <c r="P125" s="214"/>
      <c r="Q125" s="214"/>
      <c r="R125" s="214"/>
    </row>
    <row r="126" spans="1:18" s="22" customFormat="1" ht="164.25" hidden="1" customHeight="1" x14ac:dyDescent="0.25">
      <c r="A126" s="214"/>
      <c r="B126" s="214"/>
      <c r="C126" s="214"/>
      <c r="D126" s="214"/>
      <c r="E126" s="214"/>
      <c r="F126" s="214"/>
      <c r="G126" s="214"/>
      <c r="H126" s="214"/>
      <c r="I126" s="214"/>
      <c r="J126" s="214"/>
      <c r="K126" s="214"/>
      <c r="L126" s="214"/>
      <c r="M126" s="214"/>
      <c r="N126" s="214"/>
      <c r="O126" s="214"/>
      <c r="P126" s="214"/>
      <c r="Q126" s="214"/>
      <c r="R126" s="214"/>
    </row>
    <row r="127" spans="1:18" s="22" customFormat="1" ht="164.25" hidden="1" customHeight="1" x14ac:dyDescent="0.25">
      <c r="A127" s="214"/>
      <c r="B127" s="214"/>
      <c r="C127" s="214"/>
      <c r="D127" s="214"/>
      <c r="E127" s="214"/>
      <c r="F127" s="214"/>
      <c r="G127" s="214"/>
      <c r="H127" s="214"/>
      <c r="I127" s="214"/>
      <c r="J127" s="214"/>
      <c r="K127" s="214"/>
      <c r="L127" s="214"/>
      <c r="M127" s="214"/>
      <c r="N127" s="214"/>
      <c r="O127" s="214"/>
      <c r="P127" s="214"/>
      <c r="Q127" s="214"/>
      <c r="R127" s="214"/>
    </row>
    <row r="128" spans="1:18" s="22" customFormat="1" ht="164.25" hidden="1" customHeight="1" x14ac:dyDescent="0.25">
      <c r="A128" s="214"/>
      <c r="B128" s="214"/>
      <c r="C128" s="214"/>
      <c r="D128" s="214"/>
      <c r="E128" s="214"/>
      <c r="F128" s="214"/>
      <c r="G128" s="214"/>
      <c r="H128" s="214"/>
      <c r="I128" s="214"/>
      <c r="J128" s="214"/>
      <c r="K128" s="214"/>
      <c r="L128" s="214"/>
      <c r="M128" s="214"/>
      <c r="N128" s="214"/>
      <c r="O128" s="214"/>
      <c r="P128" s="214"/>
      <c r="Q128" s="214"/>
      <c r="R128" s="214"/>
    </row>
    <row r="129" spans="1:18" s="22" customFormat="1" ht="164.25" hidden="1" customHeight="1" x14ac:dyDescent="0.25">
      <c r="A129" s="214"/>
      <c r="B129" s="214"/>
      <c r="C129" s="214"/>
      <c r="D129" s="214"/>
      <c r="E129" s="214"/>
      <c r="F129" s="214"/>
      <c r="G129" s="214"/>
      <c r="H129" s="214"/>
      <c r="I129" s="214"/>
      <c r="J129" s="214"/>
      <c r="K129" s="214"/>
      <c r="L129" s="214"/>
      <c r="M129" s="214"/>
      <c r="N129" s="214"/>
      <c r="O129" s="214"/>
      <c r="P129" s="214"/>
      <c r="Q129" s="214"/>
      <c r="R129" s="214"/>
    </row>
    <row r="130" spans="1:18" s="22" customFormat="1" ht="164.25" hidden="1" customHeight="1" x14ac:dyDescent="0.25">
      <c r="A130" s="214"/>
      <c r="B130" s="214"/>
      <c r="C130" s="214"/>
      <c r="D130" s="214"/>
      <c r="E130" s="214"/>
      <c r="F130" s="214"/>
      <c r="G130" s="214"/>
      <c r="H130" s="214"/>
      <c r="I130" s="214"/>
      <c r="J130" s="214"/>
      <c r="K130" s="214"/>
      <c r="L130" s="214"/>
      <c r="M130" s="214"/>
      <c r="N130" s="214"/>
      <c r="O130" s="214"/>
      <c r="P130" s="214"/>
      <c r="Q130" s="214"/>
      <c r="R130" s="214"/>
    </row>
    <row r="131" spans="1:18" s="22" customFormat="1" ht="164.25" hidden="1" customHeight="1" x14ac:dyDescent="0.25">
      <c r="A131" s="214"/>
      <c r="B131" s="214"/>
      <c r="C131" s="214"/>
      <c r="D131" s="214"/>
      <c r="E131" s="214"/>
      <c r="F131" s="214"/>
      <c r="G131" s="214"/>
      <c r="H131" s="214"/>
      <c r="I131" s="214"/>
      <c r="J131" s="214"/>
      <c r="K131" s="214"/>
      <c r="L131" s="214"/>
      <c r="M131" s="214"/>
      <c r="N131" s="214"/>
      <c r="O131" s="214"/>
      <c r="P131" s="214"/>
      <c r="Q131" s="214"/>
      <c r="R131" s="214"/>
    </row>
    <row r="132" spans="1:18" s="22" customFormat="1" ht="164.25" hidden="1" customHeight="1" x14ac:dyDescent="0.25">
      <c r="A132" s="214"/>
      <c r="B132" s="214"/>
      <c r="C132" s="214"/>
      <c r="D132" s="214"/>
      <c r="E132" s="214"/>
      <c r="F132" s="214"/>
      <c r="G132" s="214"/>
      <c r="H132" s="214"/>
      <c r="I132" s="214"/>
      <c r="J132" s="214"/>
      <c r="K132" s="214"/>
      <c r="L132" s="214"/>
      <c r="M132" s="214"/>
      <c r="N132" s="214"/>
      <c r="O132" s="214"/>
      <c r="P132" s="214"/>
      <c r="Q132" s="214"/>
      <c r="R132" s="214"/>
    </row>
    <row r="133" spans="1:18" s="22" customFormat="1" ht="164.25" hidden="1" customHeight="1" x14ac:dyDescent="0.25">
      <c r="A133" s="214"/>
      <c r="B133" s="214"/>
      <c r="C133" s="214"/>
      <c r="D133" s="214"/>
      <c r="E133" s="214"/>
      <c r="F133" s="214"/>
      <c r="G133" s="214"/>
      <c r="H133" s="214"/>
      <c r="I133" s="214"/>
      <c r="J133" s="214"/>
      <c r="K133" s="214"/>
      <c r="L133" s="214"/>
      <c r="M133" s="214"/>
      <c r="N133" s="214"/>
      <c r="O133" s="214"/>
      <c r="P133" s="214"/>
      <c r="Q133" s="214"/>
      <c r="R133" s="214"/>
    </row>
    <row r="134" spans="1:18" s="22" customFormat="1" ht="164.25" hidden="1" customHeight="1" x14ac:dyDescent="0.25">
      <c r="A134" s="214"/>
      <c r="B134" s="214"/>
      <c r="C134" s="214"/>
      <c r="D134" s="214"/>
      <c r="E134" s="214"/>
      <c r="F134" s="214"/>
      <c r="G134" s="214"/>
      <c r="H134" s="214"/>
      <c r="I134" s="214"/>
      <c r="J134" s="214"/>
      <c r="K134" s="214"/>
      <c r="L134" s="214"/>
      <c r="M134" s="214"/>
      <c r="N134" s="214"/>
      <c r="O134" s="214"/>
      <c r="P134" s="214"/>
      <c r="Q134" s="214"/>
      <c r="R134" s="214"/>
    </row>
    <row r="135" spans="1:18" s="22" customFormat="1" ht="164.25" hidden="1" customHeight="1" x14ac:dyDescent="0.25">
      <c r="A135" s="214"/>
      <c r="B135" s="214"/>
      <c r="C135" s="214"/>
      <c r="D135" s="214"/>
      <c r="E135" s="214"/>
      <c r="F135" s="214"/>
      <c r="G135" s="214"/>
      <c r="H135" s="214"/>
      <c r="I135" s="214"/>
      <c r="J135" s="214"/>
      <c r="K135" s="214"/>
      <c r="L135" s="214"/>
      <c r="M135" s="214"/>
      <c r="N135" s="214"/>
      <c r="O135" s="214"/>
      <c r="P135" s="214"/>
      <c r="Q135" s="214"/>
      <c r="R135" s="214"/>
    </row>
    <row r="136" spans="1:18" s="22" customFormat="1" ht="164.25" hidden="1" customHeight="1" x14ac:dyDescent="0.25">
      <c r="A136" s="214"/>
      <c r="B136" s="214"/>
      <c r="C136" s="214"/>
      <c r="D136" s="214"/>
      <c r="E136" s="214"/>
      <c r="F136" s="214"/>
      <c r="G136" s="214"/>
      <c r="H136" s="214"/>
      <c r="I136" s="214"/>
      <c r="J136" s="214"/>
      <c r="K136" s="214"/>
      <c r="L136" s="214"/>
      <c r="M136" s="214"/>
      <c r="N136" s="214"/>
      <c r="O136" s="214"/>
      <c r="P136" s="214"/>
      <c r="Q136" s="214"/>
      <c r="R136" s="214"/>
    </row>
    <row r="137" spans="1:18" s="22" customFormat="1" ht="164.25" hidden="1" customHeight="1" x14ac:dyDescent="0.25">
      <c r="A137" s="214"/>
      <c r="B137" s="214"/>
      <c r="C137" s="214"/>
      <c r="D137" s="214"/>
      <c r="E137" s="214"/>
      <c r="F137" s="214"/>
      <c r="G137" s="214"/>
      <c r="H137" s="214"/>
      <c r="I137" s="214"/>
      <c r="J137" s="214"/>
      <c r="K137" s="214"/>
      <c r="L137" s="214"/>
      <c r="M137" s="214"/>
      <c r="N137" s="214"/>
      <c r="O137" s="214"/>
      <c r="P137" s="214"/>
      <c r="Q137" s="214"/>
      <c r="R137" s="214"/>
    </row>
    <row r="138" spans="1:18" s="22" customFormat="1" ht="164.25" hidden="1" customHeight="1" x14ac:dyDescent="0.25">
      <c r="A138" s="214"/>
      <c r="B138" s="214"/>
      <c r="C138" s="214"/>
      <c r="D138" s="214"/>
      <c r="E138" s="214"/>
      <c r="F138" s="214"/>
      <c r="G138" s="214"/>
      <c r="H138" s="214"/>
      <c r="I138" s="214"/>
      <c r="J138" s="214"/>
      <c r="K138" s="214"/>
      <c r="L138" s="214"/>
      <c r="M138" s="214"/>
      <c r="N138" s="214"/>
      <c r="O138" s="214"/>
      <c r="P138" s="214"/>
      <c r="Q138" s="214"/>
      <c r="R138" s="214"/>
    </row>
    <row r="139" spans="1:18" s="22" customFormat="1" ht="164.25" hidden="1" customHeight="1" x14ac:dyDescent="0.25">
      <c r="A139" s="214"/>
      <c r="B139" s="214"/>
      <c r="C139" s="214"/>
      <c r="D139" s="214"/>
      <c r="E139" s="214"/>
      <c r="F139" s="214"/>
      <c r="G139" s="214"/>
      <c r="H139" s="214"/>
      <c r="I139" s="214"/>
      <c r="J139" s="214"/>
      <c r="K139" s="214"/>
      <c r="L139" s="214"/>
      <c r="M139" s="214"/>
      <c r="N139" s="214"/>
      <c r="O139" s="214"/>
      <c r="P139" s="214"/>
      <c r="Q139" s="214"/>
      <c r="R139" s="214"/>
    </row>
    <row r="140" spans="1:18" s="22" customFormat="1" ht="164.25" hidden="1" customHeight="1" x14ac:dyDescent="0.25">
      <c r="A140" s="214"/>
      <c r="B140" s="214"/>
      <c r="C140" s="214"/>
      <c r="D140" s="214"/>
      <c r="E140" s="214"/>
      <c r="F140" s="214"/>
      <c r="G140" s="214"/>
      <c r="H140" s="214"/>
      <c r="I140" s="214"/>
      <c r="J140" s="214"/>
      <c r="K140" s="214"/>
      <c r="L140" s="214"/>
      <c r="M140" s="214"/>
      <c r="N140" s="214"/>
      <c r="O140" s="214"/>
      <c r="P140" s="214"/>
      <c r="Q140" s="214"/>
      <c r="R140" s="214"/>
    </row>
    <row r="141" spans="1:18" s="22" customFormat="1" ht="164.25" hidden="1" customHeight="1" x14ac:dyDescent="0.25">
      <c r="A141" s="214"/>
      <c r="B141" s="214"/>
      <c r="C141" s="214"/>
      <c r="D141" s="214"/>
      <c r="E141" s="214"/>
      <c r="F141" s="214"/>
      <c r="G141" s="214"/>
      <c r="H141" s="214"/>
      <c r="I141" s="214"/>
      <c r="J141" s="214"/>
      <c r="K141" s="214"/>
      <c r="L141" s="214"/>
      <c r="M141" s="214"/>
      <c r="N141" s="214"/>
      <c r="O141" s="214"/>
      <c r="P141" s="214"/>
      <c r="Q141" s="214"/>
      <c r="R141" s="214"/>
    </row>
    <row r="142" spans="1:18" s="22" customFormat="1" ht="164.25" hidden="1" customHeight="1" x14ac:dyDescent="0.25">
      <c r="A142" s="214"/>
      <c r="B142" s="214"/>
      <c r="C142" s="214"/>
      <c r="D142" s="214"/>
      <c r="E142" s="214"/>
      <c r="F142" s="214"/>
      <c r="G142" s="214"/>
      <c r="H142" s="214"/>
      <c r="I142" s="214"/>
      <c r="J142" s="214"/>
      <c r="K142" s="214"/>
      <c r="L142" s="214"/>
      <c r="M142" s="214"/>
      <c r="N142" s="214"/>
      <c r="O142" s="214"/>
      <c r="P142" s="214"/>
      <c r="Q142" s="214"/>
      <c r="R142" s="214"/>
    </row>
    <row r="143" spans="1:18" s="22" customFormat="1" ht="164.25" hidden="1" customHeight="1" x14ac:dyDescent="0.25">
      <c r="A143" s="214"/>
      <c r="B143" s="214"/>
      <c r="C143" s="214"/>
      <c r="D143" s="214"/>
      <c r="E143" s="214"/>
      <c r="F143" s="214"/>
      <c r="G143" s="214"/>
      <c r="H143" s="214"/>
      <c r="I143" s="214"/>
      <c r="J143" s="214"/>
      <c r="K143" s="214"/>
      <c r="L143" s="214"/>
      <c r="M143" s="214"/>
      <c r="N143" s="214"/>
      <c r="O143" s="214"/>
      <c r="P143" s="214"/>
      <c r="Q143" s="214"/>
      <c r="R143" s="214"/>
    </row>
    <row r="144" spans="1:18" s="22" customFormat="1" ht="164.25" hidden="1" customHeight="1" x14ac:dyDescent="0.25">
      <c r="A144" s="214"/>
      <c r="B144" s="214"/>
      <c r="C144" s="214"/>
      <c r="D144" s="214"/>
      <c r="E144" s="214"/>
      <c r="F144" s="214"/>
      <c r="G144" s="214"/>
      <c r="H144" s="214"/>
      <c r="I144" s="214"/>
      <c r="J144" s="214"/>
      <c r="K144" s="214"/>
      <c r="L144" s="214"/>
      <c r="M144" s="214"/>
      <c r="N144" s="214"/>
      <c r="O144" s="214"/>
      <c r="P144" s="214"/>
      <c r="Q144" s="214"/>
      <c r="R144" s="214"/>
    </row>
    <row r="145" spans="1:18" s="22" customFormat="1" ht="164.25" hidden="1" customHeight="1" x14ac:dyDescent="0.25">
      <c r="A145" s="214"/>
      <c r="B145" s="214"/>
      <c r="C145" s="214"/>
      <c r="D145" s="214"/>
      <c r="E145" s="214"/>
      <c r="F145" s="214"/>
      <c r="G145" s="214"/>
      <c r="H145" s="214"/>
      <c r="I145" s="214"/>
      <c r="J145" s="214"/>
      <c r="K145" s="214"/>
      <c r="L145" s="214"/>
      <c r="M145" s="214"/>
      <c r="N145" s="214"/>
      <c r="O145" s="214"/>
      <c r="P145" s="214"/>
      <c r="Q145" s="214"/>
      <c r="R145" s="214"/>
    </row>
    <row r="146" spans="1:18" s="22" customFormat="1" ht="164.25" hidden="1" customHeight="1" x14ac:dyDescent="0.25">
      <c r="A146" s="214"/>
      <c r="B146" s="214"/>
      <c r="C146" s="214"/>
      <c r="D146" s="214"/>
      <c r="E146" s="214"/>
      <c r="F146" s="214"/>
      <c r="G146" s="214"/>
      <c r="H146" s="214"/>
      <c r="I146" s="214"/>
      <c r="J146" s="214"/>
      <c r="K146" s="214"/>
      <c r="L146" s="214"/>
      <c r="M146" s="214"/>
      <c r="N146" s="214"/>
      <c r="O146" s="214"/>
      <c r="P146" s="214"/>
      <c r="Q146" s="214"/>
      <c r="R146" s="214"/>
    </row>
    <row r="147" spans="1:18" s="22" customFormat="1" ht="164.25" hidden="1" customHeight="1" x14ac:dyDescent="0.25">
      <c r="A147" s="214"/>
      <c r="B147" s="214"/>
      <c r="C147" s="214"/>
      <c r="D147" s="214"/>
      <c r="E147" s="214"/>
      <c r="F147" s="214"/>
      <c r="G147" s="214"/>
      <c r="H147" s="214"/>
      <c r="I147" s="214"/>
      <c r="J147" s="214"/>
      <c r="K147" s="214"/>
      <c r="L147" s="214"/>
      <c r="M147" s="214"/>
      <c r="N147" s="214"/>
      <c r="O147" s="214"/>
      <c r="P147" s="214"/>
      <c r="Q147" s="214"/>
      <c r="R147" s="214"/>
    </row>
    <row r="148" spans="1:18" s="22" customFormat="1" ht="164.25" hidden="1" customHeight="1" x14ac:dyDescent="0.25">
      <c r="A148" s="214"/>
      <c r="B148" s="214"/>
      <c r="C148" s="214"/>
      <c r="D148" s="214"/>
      <c r="E148" s="214"/>
      <c r="F148" s="214"/>
      <c r="G148" s="214"/>
      <c r="H148" s="214"/>
      <c r="I148" s="214"/>
      <c r="J148" s="214"/>
      <c r="K148" s="214"/>
      <c r="L148" s="214"/>
      <c r="M148" s="214"/>
      <c r="N148" s="214"/>
      <c r="O148" s="214"/>
      <c r="P148" s="214"/>
      <c r="Q148" s="214"/>
      <c r="R148" s="214"/>
    </row>
    <row r="149" spans="1:18" s="22" customFormat="1" ht="164.25" hidden="1" customHeight="1" x14ac:dyDescent="0.25">
      <c r="A149" s="214"/>
      <c r="B149" s="214"/>
      <c r="C149" s="214"/>
      <c r="D149" s="214"/>
      <c r="E149" s="214"/>
      <c r="F149" s="214"/>
      <c r="G149" s="214"/>
      <c r="H149" s="214"/>
      <c r="I149" s="214"/>
      <c r="J149" s="214"/>
      <c r="K149" s="214"/>
      <c r="L149" s="214"/>
      <c r="M149" s="214"/>
      <c r="N149" s="214"/>
      <c r="O149" s="214"/>
      <c r="P149" s="214"/>
      <c r="Q149" s="214"/>
      <c r="R149" s="214"/>
    </row>
    <row r="150" spans="1:18" s="22" customFormat="1" ht="164.25" hidden="1" customHeight="1" x14ac:dyDescent="0.25">
      <c r="A150" s="214"/>
      <c r="B150" s="214"/>
      <c r="C150" s="214"/>
      <c r="D150" s="214"/>
      <c r="E150" s="214"/>
      <c r="F150" s="214"/>
      <c r="G150" s="214"/>
      <c r="H150" s="214"/>
      <c r="I150" s="214"/>
      <c r="J150" s="214"/>
      <c r="K150" s="214"/>
      <c r="L150" s="214"/>
      <c r="M150" s="214"/>
      <c r="N150" s="214"/>
      <c r="O150" s="214"/>
      <c r="P150" s="214"/>
      <c r="Q150" s="214"/>
      <c r="R150" s="214"/>
    </row>
    <row r="151" spans="1:18" s="22" customFormat="1" ht="164.25" hidden="1" customHeight="1" x14ac:dyDescent="0.25">
      <c r="A151" s="214"/>
      <c r="B151" s="214"/>
      <c r="C151" s="214"/>
      <c r="D151" s="214"/>
      <c r="E151" s="214"/>
      <c r="F151" s="214"/>
      <c r="G151" s="214"/>
      <c r="H151" s="214"/>
      <c r="I151" s="214"/>
      <c r="J151" s="214"/>
      <c r="K151" s="214"/>
      <c r="L151" s="214"/>
      <c r="M151" s="214"/>
      <c r="N151" s="214"/>
      <c r="O151" s="214"/>
      <c r="P151" s="214"/>
      <c r="Q151" s="214"/>
      <c r="R151" s="214"/>
    </row>
    <row r="152" spans="1:18" s="22" customFormat="1" ht="164.25" hidden="1" customHeight="1" x14ac:dyDescent="0.25">
      <c r="A152" s="214"/>
      <c r="B152" s="214"/>
      <c r="C152" s="214"/>
      <c r="D152" s="214"/>
      <c r="E152" s="214"/>
      <c r="F152" s="214"/>
      <c r="G152" s="214"/>
      <c r="H152" s="214"/>
      <c r="I152" s="214"/>
      <c r="J152" s="214"/>
      <c r="K152" s="214"/>
      <c r="L152" s="214"/>
      <c r="M152" s="214"/>
      <c r="N152" s="214"/>
      <c r="O152" s="214"/>
      <c r="P152" s="214"/>
      <c r="Q152" s="214"/>
      <c r="R152" s="214"/>
    </row>
    <row r="153" spans="1:18" s="22" customFormat="1" ht="164.25" hidden="1" customHeight="1" x14ac:dyDescent="0.25">
      <c r="A153" s="214"/>
      <c r="B153" s="214"/>
      <c r="C153" s="214"/>
      <c r="D153" s="214"/>
      <c r="E153" s="214"/>
      <c r="F153" s="214"/>
      <c r="G153" s="214"/>
      <c r="H153" s="214"/>
      <c r="I153" s="214"/>
      <c r="J153" s="214"/>
      <c r="K153" s="214"/>
      <c r="L153" s="214"/>
      <c r="M153" s="214"/>
      <c r="N153" s="214"/>
      <c r="O153" s="214"/>
      <c r="P153" s="214"/>
      <c r="Q153" s="214"/>
      <c r="R153" s="214"/>
    </row>
    <row r="154" spans="1:18" s="22" customFormat="1" ht="164.25" hidden="1" customHeight="1" x14ac:dyDescent="0.25">
      <c r="A154" s="214"/>
      <c r="B154" s="214"/>
      <c r="C154" s="214"/>
      <c r="D154" s="214"/>
      <c r="E154" s="214"/>
      <c r="F154" s="214"/>
      <c r="G154" s="214"/>
      <c r="H154" s="214"/>
      <c r="I154" s="214"/>
      <c r="J154" s="214"/>
      <c r="K154" s="214"/>
      <c r="L154" s="214"/>
      <c r="M154" s="214"/>
      <c r="N154" s="214"/>
      <c r="O154" s="214"/>
      <c r="P154" s="214"/>
      <c r="Q154" s="214"/>
      <c r="R154" s="214"/>
    </row>
    <row r="155" spans="1:18" s="22" customFormat="1" ht="164.25" hidden="1" customHeight="1" x14ac:dyDescent="0.25">
      <c r="A155" s="214"/>
      <c r="B155" s="214"/>
      <c r="C155" s="214"/>
      <c r="D155" s="214"/>
      <c r="E155" s="214"/>
      <c r="F155" s="214"/>
      <c r="G155" s="214"/>
      <c r="H155" s="214"/>
      <c r="I155" s="214"/>
      <c r="J155" s="214"/>
      <c r="K155" s="214"/>
      <c r="L155" s="214"/>
      <c r="M155" s="214"/>
      <c r="N155" s="214"/>
      <c r="O155" s="214"/>
      <c r="P155" s="214"/>
      <c r="Q155" s="214"/>
      <c r="R155" s="214"/>
    </row>
    <row r="156" spans="1:18" s="22" customFormat="1" ht="164.25" hidden="1" customHeight="1" x14ac:dyDescent="0.25">
      <c r="A156" s="214"/>
      <c r="B156" s="214"/>
      <c r="C156" s="214"/>
      <c r="D156" s="214"/>
      <c r="E156" s="214"/>
      <c r="F156" s="214"/>
      <c r="G156" s="214"/>
      <c r="H156" s="214"/>
      <c r="I156" s="214"/>
      <c r="J156" s="214"/>
      <c r="K156" s="214"/>
      <c r="L156" s="214"/>
      <c r="M156" s="214"/>
      <c r="N156" s="214"/>
      <c r="O156" s="214"/>
      <c r="P156" s="214"/>
      <c r="Q156" s="214"/>
      <c r="R156" s="214"/>
    </row>
    <row r="157" spans="1:18" s="22" customFormat="1" ht="164.25" hidden="1" customHeight="1" x14ac:dyDescent="0.25">
      <c r="A157" s="214"/>
      <c r="B157" s="214"/>
      <c r="C157" s="214"/>
      <c r="D157" s="214"/>
      <c r="E157" s="214"/>
      <c r="F157" s="214"/>
      <c r="G157" s="214"/>
      <c r="H157" s="214"/>
      <c r="I157" s="214"/>
      <c r="J157" s="214"/>
      <c r="K157" s="214"/>
      <c r="L157" s="214"/>
      <c r="M157" s="214"/>
      <c r="N157" s="214"/>
      <c r="O157" s="214"/>
      <c r="P157" s="214"/>
      <c r="Q157" s="214"/>
      <c r="R157" s="214"/>
    </row>
    <row r="158" spans="1:18" s="22" customFormat="1" ht="164.25" hidden="1" customHeight="1" x14ac:dyDescent="0.25">
      <c r="A158" s="214"/>
      <c r="B158" s="214"/>
      <c r="C158" s="214"/>
      <c r="D158" s="214"/>
      <c r="E158" s="214"/>
      <c r="F158" s="214"/>
      <c r="G158" s="214"/>
      <c r="H158" s="214"/>
      <c r="I158" s="214"/>
      <c r="J158" s="214"/>
      <c r="K158" s="214"/>
      <c r="L158" s="214"/>
      <c r="M158" s="214"/>
      <c r="N158" s="214"/>
      <c r="O158" s="214"/>
      <c r="P158" s="214"/>
      <c r="Q158" s="214"/>
      <c r="R158" s="214"/>
    </row>
    <row r="159" spans="1:18" s="22" customFormat="1" ht="164.25" hidden="1" customHeight="1" x14ac:dyDescent="0.25">
      <c r="A159" s="214"/>
      <c r="B159" s="214"/>
      <c r="C159" s="214"/>
      <c r="D159" s="214"/>
      <c r="E159" s="214"/>
      <c r="F159" s="214"/>
      <c r="G159" s="214"/>
      <c r="H159" s="214"/>
      <c r="I159" s="214"/>
      <c r="J159" s="214"/>
      <c r="K159" s="214"/>
      <c r="L159" s="214"/>
      <c r="M159" s="214"/>
      <c r="N159" s="214"/>
      <c r="O159" s="214"/>
      <c r="P159" s="214"/>
      <c r="Q159" s="214"/>
      <c r="R159" s="214"/>
    </row>
    <row r="160" spans="1:18" s="22" customFormat="1" ht="164.25" hidden="1" customHeight="1" x14ac:dyDescent="0.25">
      <c r="A160" s="214"/>
      <c r="B160" s="214"/>
      <c r="C160" s="214"/>
      <c r="D160" s="214"/>
      <c r="E160" s="214"/>
      <c r="F160" s="214"/>
      <c r="G160" s="214"/>
      <c r="H160" s="214"/>
      <c r="I160" s="214"/>
      <c r="J160" s="214"/>
      <c r="K160" s="214"/>
      <c r="L160" s="214"/>
      <c r="M160" s="214"/>
      <c r="N160" s="214"/>
      <c r="O160" s="214"/>
      <c r="P160" s="214"/>
      <c r="Q160" s="214"/>
      <c r="R160" s="214"/>
    </row>
    <row r="161" spans="1:18" s="22" customFormat="1" ht="164.25" hidden="1" customHeight="1" x14ac:dyDescent="0.25">
      <c r="A161" s="214"/>
      <c r="B161" s="214"/>
      <c r="C161" s="214"/>
      <c r="D161" s="214"/>
      <c r="E161" s="214"/>
      <c r="F161" s="214"/>
      <c r="G161" s="214"/>
      <c r="H161" s="214"/>
      <c r="I161" s="214"/>
      <c r="J161" s="214"/>
      <c r="K161" s="214"/>
      <c r="L161" s="214"/>
      <c r="M161" s="214"/>
      <c r="N161" s="214"/>
      <c r="O161" s="214"/>
      <c r="P161" s="214"/>
      <c r="Q161" s="214"/>
      <c r="R161" s="214"/>
    </row>
    <row r="162" spans="1:18" s="22" customFormat="1" ht="164.25" hidden="1" customHeight="1" x14ac:dyDescent="0.25">
      <c r="A162" s="214"/>
      <c r="B162" s="214"/>
      <c r="C162" s="214"/>
      <c r="D162" s="214"/>
      <c r="E162" s="214"/>
      <c r="F162" s="214"/>
      <c r="G162" s="214"/>
      <c r="H162" s="214"/>
      <c r="I162" s="214"/>
      <c r="J162" s="214"/>
      <c r="K162" s="214"/>
      <c r="L162" s="214"/>
      <c r="M162" s="214"/>
      <c r="N162" s="214"/>
      <c r="O162" s="214"/>
      <c r="P162" s="214"/>
      <c r="Q162" s="214"/>
      <c r="R162" s="214"/>
    </row>
    <row r="163" spans="1:18" s="22" customFormat="1" ht="164.25" hidden="1" customHeight="1" x14ac:dyDescent="0.25">
      <c r="A163" s="214"/>
      <c r="B163" s="214"/>
      <c r="C163" s="214"/>
      <c r="D163" s="214"/>
      <c r="E163" s="214"/>
      <c r="F163" s="214"/>
      <c r="G163" s="214"/>
      <c r="H163" s="214"/>
      <c r="I163" s="214"/>
      <c r="J163" s="214"/>
      <c r="K163" s="214"/>
      <c r="L163" s="214"/>
      <c r="M163" s="214"/>
      <c r="N163" s="214"/>
      <c r="O163" s="214"/>
      <c r="P163" s="214"/>
      <c r="Q163" s="214"/>
      <c r="R163" s="214"/>
    </row>
    <row r="164" spans="1:18" s="22" customFormat="1" ht="164.25" hidden="1" customHeight="1" x14ac:dyDescent="0.25">
      <c r="A164" s="214"/>
      <c r="B164" s="214"/>
      <c r="C164" s="214"/>
      <c r="D164" s="214"/>
      <c r="E164" s="214"/>
      <c r="F164" s="214"/>
      <c r="G164" s="214"/>
      <c r="H164" s="214"/>
      <c r="I164" s="214"/>
      <c r="J164" s="214"/>
      <c r="K164" s="214"/>
      <c r="L164" s="214"/>
      <c r="M164" s="214"/>
      <c r="N164" s="214"/>
      <c r="O164" s="214"/>
      <c r="P164" s="214"/>
      <c r="Q164" s="214"/>
      <c r="R164" s="214"/>
    </row>
    <row r="165" spans="1:18" s="22" customFormat="1" ht="164.25" hidden="1" customHeight="1" x14ac:dyDescent="0.25">
      <c r="A165" s="214"/>
      <c r="B165" s="214"/>
      <c r="C165" s="214"/>
      <c r="D165" s="214"/>
      <c r="E165" s="214"/>
      <c r="F165" s="214"/>
      <c r="G165" s="214"/>
      <c r="H165" s="214"/>
      <c r="I165" s="214"/>
      <c r="J165" s="214"/>
      <c r="K165" s="214"/>
      <c r="L165" s="214"/>
      <c r="M165" s="214"/>
      <c r="N165" s="214"/>
      <c r="O165" s="214"/>
      <c r="P165" s="214"/>
      <c r="Q165" s="214"/>
      <c r="R165" s="214"/>
    </row>
    <row r="166" spans="1:18" s="22" customFormat="1" ht="164.25" hidden="1" customHeight="1" x14ac:dyDescent="0.25">
      <c r="A166" s="214"/>
      <c r="B166" s="214"/>
      <c r="C166" s="214"/>
      <c r="D166" s="214"/>
      <c r="E166" s="214"/>
      <c r="F166" s="214"/>
      <c r="G166" s="214"/>
      <c r="H166" s="214"/>
      <c r="I166" s="214"/>
      <c r="J166" s="214"/>
      <c r="K166" s="214"/>
      <c r="L166" s="214"/>
      <c r="M166" s="214"/>
      <c r="N166" s="214"/>
      <c r="O166" s="214"/>
      <c r="P166" s="214"/>
      <c r="Q166" s="214"/>
      <c r="R166" s="214"/>
    </row>
    <row r="167" spans="1:18" s="22" customFormat="1" ht="164.25" hidden="1" customHeight="1" x14ac:dyDescent="0.25">
      <c r="A167" s="214"/>
      <c r="B167" s="214"/>
      <c r="C167" s="214"/>
      <c r="D167" s="214"/>
      <c r="E167" s="214"/>
      <c r="F167" s="214"/>
      <c r="G167" s="214"/>
      <c r="H167" s="214"/>
      <c r="I167" s="214"/>
      <c r="J167" s="214"/>
      <c r="K167" s="214"/>
      <c r="L167" s="214"/>
      <c r="M167" s="214"/>
      <c r="N167" s="214"/>
      <c r="O167" s="214"/>
      <c r="P167" s="214"/>
      <c r="Q167" s="214"/>
      <c r="R167" s="214"/>
    </row>
    <row r="168" spans="1:18" s="22" customFormat="1" ht="164.25" hidden="1" customHeight="1" x14ac:dyDescent="0.25">
      <c r="A168" s="214"/>
      <c r="B168" s="214"/>
      <c r="C168" s="214"/>
      <c r="D168" s="214"/>
      <c r="E168" s="214"/>
      <c r="F168" s="214"/>
      <c r="G168" s="214"/>
      <c r="H168" s="214"/>
      <c r="I168" s="214"/>
      <c r="J168" s="214"/>
      <c r="K168" s="214"/>
      <c r="L168" s="214"/>
      <c r="M168" s="214"/>
      <c r="N168" s="214"/>
      <c r="O168" s="214"/>
      <c r="P168" s="214"/>
      <c r="Q168" s="214"/>
      <c r="R168" s="214"/>
    </row>
    <row r="169" spans="1:18" s="22" customFormat="1" ht="164.25" hidden="1" customHeight="1" x14ac:dyDescent="0.25">
      <c r="A169" s="214"/>
      <c r="B169" s="214"/>
      <c r="C169" s="214"/>
      <c r="D169" s="214"/>
      <c r="E169" s="214"/>
      <c r="F169" s="214"/>
      <c r="G169" s="214"/>
      <c r="H169" s="214"/>
      <c r="I169" s="214"/>
      <c r="J169" s="214"/>
      <c r="K169" s="214"/>
      <c r="L169" s="214"/>
      <c r="M169" s="214"/>
      <c r="N169" s="214"/>
      <c r="O169" s="214"/>
      <c r="P169" s="214"/>
      <c r="Q169" s="214"/>
      <c r="R169" s="214"/>
    </row>
    <row r="170" spans="1:18" s="22" customFormat="1" ht="164.25" hidden="1" customHeight="1" x14ac:dyDescent="0.25">
      <c r="A170" s="214"/>
      <c r="B170" s="214"/>
      <c r="C170" s="214"/>
      <c r="D170" s="214"/>
      <c r="E170" s="214"/>
      <c r="F170" s="214"/>
      <c r="G170" s="214"/>
      <c r="H170" s="214"/>
      <c r="I170" s="214"/>
      <c r="J170" s="214"/>
      <c r="K170" s="214"/>
      <c r="L170" s="214"/>
      <c r="M170" s="214"/>
      <c r="N170" s="214"/>
      <c r="O170" s="214"/>
      <c r="P170" s="214"/>
      <c r="Q170" s="214"/>
      <c r="R170" s="214"/>
    </row>
    <row r="171" spans="1:18" s="22" customFormat="1" ht="164.25" hidden="1" customHeight="1" x14ac:dyDescent="0.25">
      <c r="A171" s="214"/>
      <c r="B171" s="214"/>
      <c r="C171" s="214"/>
      <c r="D171" s="214"/>
      <c r="E171" s="214"/>
      <c r="F171" s="214"/>
      <c r="G171" s="214"/>
      <c r="H171" s="214"/>
      <c r="I171" s="214"/>
      <c r="J171" s="214"/>
      <c r="K171" s="214"/>
      <c r="L171" s="214"/>
      <c r="M171" s="214"/>
      <c r="N171" s="214"/>
      <c r="O171" s="214"/>
      <c r="P171" s="214"/>
      <c r="Q171" s="214"/>
      <c r="R171" s="214"/>
    </row>
    <row r="172" spans="1:18" s="22" customFormat="1" ht="164.25" hidden="1" customHeight="1" x14ac:dyDescent="0.25">
      <c r="A172" s="214"/>
      <c r="B172" s="214"/>
      <c r="C172" s="214"/>
      <c r="D172" s="214"/>
      <c r="E172" s="214"/>
      <c r="F172" s="214"/>
      <c r="G172" s="214"/>
      <c r="H172" s="214"/>
      <c r="I172" s="214"/>
      <c r="J172" s="214"/>
      <c r="K172" s="214"/>
      <c r="L172" s="214"/>
      <c r="M172" s="214"/>
      <c r="N172" s="214"/>
      <c r="O172" s="214"/>
      <c r="P172" s="214"/>
      <c r="Q172" s="214"/>
      <c r="R172" s="214"/>
    </row>
    <row r="173" spans="1:18" s="22" customFormat="1" ht="164.25" hidden="1" customHeight="1" x14ac:dyDescent="0.25">
      <c r="A173" s="214"/>
      <c r="B173" s="214"/>
      <c r="C173" s="214"/>
      <c r="D173" s="214"/>
      <c r="E173" s="214"/>
      <c r="F173" s="214"/>
      <c r="G173" s="214"/>
      <c r="H173" s="214"/>
      <c r="I173" s="214"/>
      <c r="J173" s="214"/>
      <c r="K173" s="214"/>
      <c r="L173" s="214"/>
      <c r="M173" s="214"/>
      <c r="N173" s="214"/>
      <c r="O173" s="214"/>
      <c r="P173" s="214"/>
      <c r="Q173" s="214"/>
      <c r="R173" s="214"/>
    </row>
    <row r="174" spans="1:18" s="22" customFormat="1" ht="164.25" hidden="1" customHeight="1" x14ac:dyDescent="0.25">
      <c r="A174" s="214"/>
      <c r="B174" s="214"/>
      <c r="C174" s="214"/>
      <c r="D174" s="214"/>
      <c r="E174" s="214"/>
      <c r="F174" s="214"/>
      <c r="G174" s="214"/>
      <c r="H174" s="214"/>
      <c r="I174" s="214"/>
      <c r="J174" s="214"/>
      <c r="K174" s="214"/>
      <c r="L174" s="214"/>
      <c r="M174" s="214"/>
      <c r="N174" s="214"/>
      <c r="O174" s="214"/>
      <c r="P174" s="214"/>
      <c r="Q174" s="214"/>
      <c r="R174" s="214"/>
    </row>
    <row r="175" spans="1:18" s="22" customFormat="1" ht="164.25" hidden="1" customHeight="1" x14ac:dyDescent="0.25">
      <c r="A175" s="214"/>
      <c r="B175" s="214"/>
      <c r="C175" s="214"/>
      <c r="D175" s="214"/>
      <c r="E175" s="214"/>
      <c r="F175" s="214"/>
      <c r="G175" s="214"/>
      <c r="H175" s="214"/>
      <c r="I175" s="214"/>
      <c r="J175" s="214"/>
      <c r="K175" s="214"/>
      <c r="L175" s="214"/>
      <c r="M175" s="214"/>
      <c r="N175" s="214"/>
      <c r="O175" s="214"/>
      <c r="P175" s="214"/>
      <c r="Q175" s="214"/>
      <c r="R175" s="214"/>
    </row>
    <row r="176" spans="1:18" s="22" customFormat="1" ht="164.25" hidden="1" customHeight="1" x14ac:dyDescent="0.25">
      <c r="A176" s="214"/>
      <c r="B176" s="214"/>
      <c r="C176" s="214"/>
      <c r="D176" s="214"/>
      <c r="E176" s="214"/>
      <c r="F176" s="214"/>
      <c r="G176" s="214"/>
      <c r="H176" s="214"/>
      <c r="I176" s="214"/>
      <c r="J176" s="214"/>
      <c r="K176" s="214"/>
      <c r="L176" s="214"/>
      <c r="M176" s="214"/>
      <c r="N176" s="214"/>
      <c r="O176" s="214"/>
      <c r="P176" s="214"/>
      <c r="Q176" s="214"/>
      <c r="R176" s="214"/>
    </row>
    <row r="177" spans="1:18" s="22" customFormat="1" ht="164.25" hidden="1" customHeight="1" x14ac:dyDescent="0.25">
      <c r="A177" s="214"/>
      <c r="B177" s="214"/>
      <c r="C177" s="214"/>
      <c r="D177" s="214"/>
      <c r="E177" s="214"/>
      <c r="F177" s="214"/>
      <c r="G177" s="214"/>
      <c r="H177" s="214"/>
      <c r="I177" s="214"/>
      <c r="J177" s="214"/>
      <c r="K177" s="214"/>
      <c r="L177" s="214"/>
      <c r="M177" s="214"/>
      <c r="N177" s="214"/>
      <c r="O177" s="214"/>
      <c r="P177" s="214"/>
      <c r="Q177" s="214"/>
      <c r="R177" s="214"/>
    </row>
    <row r="178" spans="1:18" s="22" customFormat="1" ht="164.25" hidden="1" customHeight="1" x14ac:dyDescent="0.25">
      <c r="A178" s="214"/>
      <c r="B178" s="214"/>
      <c r="C178" s="214"/>
      <c r="D178" s="214"/>
      <c r="E178" s="214"/>
      <c r="F178" s="214"/>
      <c r="G178" s="214"/>
      <c r="H178" s="214"/>
      <c r="I178" s="214"/>
      <c r="J178" s="214"/>
      <c r="K178" s="214"/>
      <c r="L178" s="214"/>
      <c r="M178" s="214"/>
      <c r="N178" s="214"/>
      <c r="O178" s="214"/>
      <c r="P178" s="214"/>
      <c r="Q178" s="214"/>
      <c r="R178" s="214"/>
    </row>
    <row r="179" spans="1:18" s="22" customFormat="1" ht="164.25" hidden="1" customHeight="1" x14ac:dyDescent="0.25">
      <c r="A179" s="214"/>
      <c r="B179" s="214"/>
      <c r="C179" s="214"/>
      <c r="D179" s="214"/>
      <c r="E179" s="214"/>
      <c r="F179" s="214"/>
      <c r="G179" s="214"/>
      <c r="H179" s="214"/>
      <c r="I179" s="214"/>
      <c r="J179" s="214"/>
      <c r="K179" s="214"/>
      <c r="L179" s="214"/>
      <c r="M179" s="214"/>
      <c r="N179" s="214"/>
      <c r="O179" s="214"/>
      <c r="P179" s="214"/>
      <c r="Q179" s="214"/>
      <c r="R179" s="214"/>
    </row>
    <row r="180" spans="1:18" s="22" customFormat="1" ht="164.25" hidden="1" customHeight="1" x14ac:dyDescent="0.25">
      <c r="A180" s="214"/>
      <c r="B180" s="214"/>
      <c r="C180" s="214"/>
      <c r="D180" s="214"/>
      <c r="E180" s="214"/>
      <c r="F180" s="214"/>
      <c r="G180" s="214"/>
      <c r="H180" s="214"/>
      <c r="I180" s="214"/>
      <c r="J180" s="214"/>
      <c r="K180" s="214"/>
      <c r="L180" s="214"/>
      <c r="M180" s="214"/>
      <c r="N180" s="214"/>
      <c r="O180" s="214"/>
      <c r="P180" s="214"/>
      <c r="Q180" s="214"/>
      <c r="R180" s="214"/>
    </row>
    <row r="181" spans="1:18" s="22" customFormat="1" ht="164.25" hidden="1" customHeight="1" x14ac:dyDescent="0.25">
      <c r="A181" s="214"/>
      <c r="B181" s="214"/>
      <c r="C181" s="214"/>
      <c r="D181" s="214"/>
      <c r="E181" s="214"/>
      <c r="F181" s="214"/>
      <c r="G181" s="214"/>
      <c r="H181" s="214"/>
      <c r="I181" s="214"/>
      <c r="J181" s="214"/>
      <c r="K181" s="214"/>
      <c r="L181" s="214"/>
      <c r="M181" s="214"/>
      <c r="N181" s="214"/>
      <c r="O181" s="214"/>
      <c r="P181" s="214"/>
      <c r="Q181" s="214"/>
      <c r="R181" s="214"/>
    </row>
    <row r="182" spans="1:18" s="22" customFormat="1" ht="164.25" hidden="1" customHeight="1" x14ac:dyDescent="0.25">
      <c r="A182" s="214"/>
      <c r="B182" s="214"/>
      <c r="C182" s="214"/>
      <c r="D182" s="214"/>
      <c r="E182" s="214"/>
      <c r="F182" s="214"/>
      <c r="G182" s="214"/>
      <c r="H182" s="214"/>
      <c r="I182" s="214"/>
      <c r="J182" s="214"/>
      <c r="K182" s="214"/>
      <c r="L182" s="214"/>
      <c r="M182" s="214"/>
      <c r="N182" s="214"/>
      <c r="O182" s="214"/>
      <c r="P182" s="214"/>
      <c r="Q182" s="214"/>
      <c r="R182" s="214"/>
    </row>
    <row r="183" spans="1:18" s="22" customFormat="1" ht="164.25" hidden="1" customHeight="1" x14ac:dyDescent="0.25">
      <c r="A183" s="214"/>
      <c r="B183" s="214"/>
      <c r="C183" s="214"/>
      <c r="D183" s="214"/>
      <c r="E183" s="214"/>
      <c r="F183" s="214"/>
      <c r="G183" s="214"/>
      <c r="H183" s="214"/>
      <c r="I183" s="214"/>
      <c r="J183" s="214"/>
      <c r="K183" s="214"/>
      <c r="L183" s="214"/>
      <c r="M183" s="214"/>
      <c r="N183" s="214"/>
      <c r="O183" s="214"/>
      <c r="P183" s="214"/>
      <c r="Q183" s="214"/>
      <c r="R183" s="214"/>
    </row>
    <row r="184" spans="1:18" s="22" customFormat="1" ht="164.25" hidden="1" customHeight="1" x14ac:dyDescent="0.25">
      <c r="A184" s="214"/>
      <c r="B184" s="214"/>
      <c r="C184" s="214"/>
      <c r="D184" s="214"/>
      <c r="E184" s="214"/>
      <c r="F184" s="214"/>
      <c r="G184" s="214"/>
      <c r="H184" s="214"/>
      <c r="I184" s="214"/>
      <c r="J184" s="214"/>
      <c r="K184" s="214"/>
      <c r="L184" s="214"/>
      <c r="M184" s="214"/>
      <c r="N184" s="214"/>
      <c r="O184" s="214"/>
      <c r="P184" s="214"/>
      <c r="Q184" s="214"/>
      <c r="R184" s="214"/>
    </row>
    <row r="185" spans="1:18" s="22" customFormat="1" ht="164.25" hidden="1" customHeight="1" x14ac:dyDescent="0.25">
      <c r="A185" s="214"/>
      <c r="B185" s="214"/>
      <c r="C185" s="214"/>
      <c r="D185" s="214"/>
      <c r="E185" s="214"/>
      <c r="F185" s="214"/>
      <c r="G185" s="214"/>
      <c r="H185" s="214"/>
      <c r="I185" s="214"/>
      <c r="J185" s="214"/>
      <c r="K185" s="214"/>
      <c r="L185" s="214"/>
      <c r="M185" s="214"/>
      <c r="N185" s="214"/>
      <c r="O185" s="214"/>
      <c r="P185" s="214"/>
      <c r="Q185" s="214"/>
      <c r="R185" s="214"/>
    </row>
    <row r="186" spans="1:18" s="22" customFormat="1" ht="164.25" hidden="1" customHeight="1" x14ac:dyDescent="0.25">
      <c r="A186" s="214"/>
      <c r="B186" s="214"/>
      <c r="C186" s="214"/>
      <c r="D186" s="214"/>
      <c r="E186" s="214"/>
      <c r="F186" s="214"/>
      <c r="G186" s="214"/>
      <c r="H186" s="214"/>
      <c r="I186" s="214"/>
      <c r="J186" s="214"/>
      <c r="K186" s="214"/>
      <c r="L186" s="214"/>
      <c r="M186" s="214"/>
      <c r="N186" s="214"/>
      <c r="O186" s="214"/>
      <c r="P186" s="214"/>
      <c r="Q186" s="214"/>
      <c r="R186" s="214"/>
    </row>
    <row r="187" spans="1:18" s="22" customFormat="1" ht="164.25" hidden="1" customHeight="1" x14ac:dyDescent="0.25">
      <c r="A187" s="214"/>
      <c r="B187" s="214"/>
      <c r="C187" s="214"/>
      <c r="D187" s="214"/>
      <c r="E187" s="214"/>
      <c r="F187" s="214"/>
      <c r="G187" s="214"/>
      <c r="H187" s="214"/>
      <c r="I187" s="214"/>
      <c r="J187" s="214"/>
      <c r="K187" s="214"/>
      <c r="L187" s="214"/>
      <c r="M187" s="214"/>
      <c r="N187" s="214"/>
      <c r="O187" s="214"/>
      <c r="P187" s="214"/>
      <c r="Q187" s="214"/>
      <c r="R187" s="214"/>
    </row>
    <row r="188" spans="1:18" s="22" customFormat="1" ht="164.25" hidden="1" customHeight="1" x14ac:dyDescent="0.25">
      <c r="A188" s="214"/>
      <c r="B188" s="214"/>
      <c r="C188" s="214"/>
      <c r="D188" s="214"/>
      <c r="E188" s="214"/>
      <c r="F188" s="214"/>
      <c r="G188" s="214"/>
      <c r="H188" s="214"/>
      <c r="I188" s="214"/>
      <c r="J188" s="214"/>
      <c r="K188" s="214"/>
      <c r="L188" s="214"/>
      <c r="M188" s="214"/>
      <c r="N188" s="214"/>
      <c r="O188" s="214"/>
      <c r="P188" s="214"/>
      <c r="Q188" s="214"/>
      <c r="R188" s="214"/>
    </row>
    <row r="189" spans="1:18" s="22" customFormat="1" ht="164.25" hidden="1" customHeight="1" x14ac:dyDescent="0.25">
      <c r="A189" s="214"/>
      <c r="B189" s="214"/>
      <c r="C189" s="214"/>
      <c r="D189" s="214"/>
      <c r="E189" s="214"/>
      <c r="F189" s="214"/>
      <c r="G189" s="214"/>
      <c r="H189" s="214"/>
      <c r="I189" s="214"/>
      <c r="J189" s="214"/>
      <c r="K189" s="214"/>
      <c r="L189" s="214"/>
      <c r="M189" s="214"/>
      <c r="N189" s="214"/>
      <c r="O189" s="214"/>
      <c r="P189" s="214"/>
      <c r="Q189" s="214"/>
      <c r="R189" s="214"/>
    </row>
    <row r="190" spans="1:18" s="22" customFormat="1" ht="164.25" hidden="1" customHeight="1" x14ac:dyDescent="0.25">
      <c r="A190" s="214"/>
      <c r="B190" s="214"/>
      <c r="C190" s="214"/>
      <c r="D190" s="214"/>
      <c r="E190" s="214"/>
      <c r="F190" s="214"/>
      <c r="G190" s="214"/>
      <c r="H190" s="214"/>
      <c r="I190" s="214"/>
      <c r="J190" s="214"/>
      <c r="K190" s="214"/>
      <c r="L190" s="214"/>
      <c r="M190" s="214"/>
      <c r="N190" s="214"/>
      <c r="O190" s="214"/>
      <c r="P190" s="214"/>
      <c r="Q190" s="214"/>
      <c r="R190" s="214"/>
    </row>
    <row r="191" spans="1:18" s="22" customFormat="1" ht="164.25" hidden="1" customHeight="1" x14ac:dyDescent="0.25">
      <c r="A191" s="214"/>
      <c r="B191" s="214"/>
      <c r="C191" s="214"/>
      <c r="D191" s="214"/>
      <c r="E191" s="214"/>
      <c r="F191" s="214"/>
      <c r="G191" s="214"/>
      <c r="H191" s="214"/>
      <c r="I191" s="214"/>
      <c r="J191" s="214"/>
      <c r="K191" s="214"/>
      <c r="L191" s="214"/>
      <c r="M191" s="214"/>
      <c r="N191" s="214"/>
      <c r="O191" s="214"/>
      <c r="P191" s="214"/>
      <c r="Q191" s="214"/>
      <c r="R191" s="214"/>
    </row>
    <row r="192" spans="1:18" s="22" customFormat="1" ht="164.25" hidden="1" customHeight="1" x14ac:dyDescent="0.25">
      <c r="A192" s="214"/>
      <c r="B192" s="214"/>
      <c r="C192" s="214"/>
      <c r="D192" s="214"/>
      <c r="E192" s="214"/>
      <c r="F192" s="214"/>
      <c r="G192" s="214"/>
      <c r="H192" s="214"/>
      <c r="I192" s="214"/>
      <c r="J192" s="214"/>
      <c r="K192" s="214"/>
      <c r="L192" s="214"/>
      <c r="M192" s="214"/>
      <c r="N192" s="214"/>
      <c r="O192" s="214"/>
      <c r="P192" s="214"/>
      <c r="Q192" s="214"/>
      <c r="R192" s="214"/>
    </row>
    <row r="193" spans="1:18" s="22" customFormat="1" ht="164.25" hidden="1" customHeight="1" x14ac:dyDescent="0.25">
      <c r="A193" s="214"/>
      <c r="B193" s="214"/>
      <c r="C193" s="214"/>
      <c r="D193" s="214"/>
      <c r="E193" s="214"/>
      <c r="F193" s="214"/>
      <c r="G193" s="214"/>
      <c r="H193" s="214"/>
      <c r="I193" s="214"/>
      <c r="J193" s="214"/>
      <c r="K193" s="214"/>
      <c r="L193" s="214"/>
      <c r="M193" s="214"/>
      <c r="N193" s="214"/>
      <c r="O193" s="214"/>
      <c r="P193" s="214"/>
      <c r="Q193" s="214"/>
      <c r="R193" s="214"/>
    </row>
    <row r="194" spans="1:18" s="22" customFormat="1" ht="164.25" hidden="1" customHeight="1" x14ac:dyDescent="0.25">
      <c r="A194" s="214"/>
      <c r="B194" s="214"/>
      <c r="C194" s="214"/>
      <c r="D194" s="214"/>
      <c r="E194" s="214"/>
      <c r="F194" s="214"/>
      <c r="G194" s="214"/>
      <c r="H194" s="214"/>
      <c r="I194" s="214"/>
      <c r="J194" s="214"/>
      <c r="K194" s="214"/>
      <c r="L194" s="214"/>
      <c r="M194" s="214"/>
      <c r="N194" s="214"/>
      <c r="O194" s="214"/>
      <c r="P194" s="214"/>
      <c r="Q194" s="214"/>
      <c r="R194" s="214"/>
    </row>
    <row r="195" spans="1:18" s="22" customFormat="1" ht="164.25" hidden="1" customHeight="1" x14ac:dyDescent="0.25">
      <c r="A195" s="214"/>
      <c r="B195" s="214"/>
      <c r="C195" s="214"/>
      <c r="D195" s="214"/>
      <c r="E195" s="214"/>
      <c r="F195" s="214"/>
      <c r="G195" s="214"/>
      <c r="H195" s="214"/>
      <c r="I195" s="214"/>
      <c r="J195" s="214"/>
      <c r="K195" s="214"/>
      <c r="L195" s="214"/>
      <c r="M195" s="214"/>
      <c r="N195" s="214"/>
      <c r="O195" s="214"/>
      <c r="P195" s="214"/>
      <c r="Q195" s="214"/>
      <c r="R195" s="214"/>
    </row>
    <row r="196" spans="1:18" s="22" customFormat="1" ht="164.25" hidden="1" customHeight="1" x14ac:dyDescent="0.25">
      <c r="A196" s="214"/>
      <c r="B196" s="214"/>
      <c r="C196" s="214"/>
      <c r="D196" s="214"/>
      <c r="E196" s="214"/>
      <c r="F196" s="214"/>
      <c r="G196" s="214"/>
      <c r="H196" s="214"/>
      <c r="I196" s="214"/>
      <c r="J196" s="214"/>
      <c r="K196" s="214"/>
      <c r="L196" s="214"/>
      <c r="M196" s="214"/>
      <c r="N196" s="214"/>
      <c r="O196" s="214"/>
      <c r="P196" s="214"/>
      <c r="Q196" s="214"/>
      <c r="R196" s="214"/>
    </row>
    <row r="197" spans="1:18" s="22" customFormat="1" ht="164.25" hidden="1" customHeight="1" x14ac:dyDescent="0.25">
      <c r="A197" s="214"/>
      <c r="B197" s="214"/>
      <c r="C197" s="214"/>
      <c r="D197" s="214"/>
      <c r="E197" s="214"/>
      <c r="F197" s="214"/>
      <c r="G197" s="214"/>
      <c r="H197" s="214"/>
      <c r="I197" s="214"/>
      <c r="J197" s="214"/>
      <c r="K197" s="214"/>
      <c r="L197" s="214"/>
      <c r="M197" s="214"/>
      <c r="N197" s="214"/>
      <c r="O197" s="214"/>
      <c r="P197" s="214"/>
      <c r="Q197" s="214"/>
      <c r="R197" s="214"/>
    </row>
    <row r="198" spans="1:18" s="22" customFormat="1" ht="164.25" hidden="1" customHeight="1" x14ac:dyDescent="0.25">
      <c r="A198" s="214"/>
      <c r="B198" s="214"/>
      <c r="C198" s="214"/>
      <c r="D198" s="214"/>
      <c r="E198" s="214"/>
      <c r="F198" s="214"/>
      <c r="G198" s="214"/>
      <c r="H198" s="214"/>
      <c r="I198" s="214"/>
      <c r="J198" s="214"/>
      <c r="K198" s="214"/>
      <c r="L198" s="214"/>
      <c r="M198" s="214"/>
      <c r="N198" s="214"/>
      <c r="O198" s="214"/>
      <c r="P198" s="214"/>
      <c r="Q198" s="214"/>
      <c r="R198" s="214"/>
    </row>
    <row r="199" spans="1:18" s="22" customFormat="1" ht="164.25" hidden="1" customHeight="1" x14ac:dyDescent="0.25">
      <c r="A199" s="214"/>
      <c r="B199" s="214"/>
      <c r="C199" s="214"/>
      <c r="D199" s="214"/>
      <c r="E199" s="214"/>
      <c r="F199" s="214"/>
      <c r="G199" s="214"/>
      <c r="H199" s="214"/>
      <c r="I199" s="214"/>
      <c r="J199" s="214"/>
      <c r="K199" s="214"/>
      <c r="L199" s="214"/>
      <c r="M199" s="214"/>
      <c r="N199" s="214"/>
      <c r="O199" s="214"/>
      <c r="P199" s="214"/>
      <c r="Q199" s="214"/>
      <c r="R199" s="214"/>
    </row>
    <row r="200" spans="1:18" s="22" customFormat="1" ht="164.25" hidden="1" customHeight="1" x14ac:dyDescent="0.25">
      <c r="A200" s="214"/>
      <c r="B200" s="214"/>
      <c r="C200" s="214"/>
      <c r="D200" s="214"/>
      <c r="E200" s="214"/>
      <c r="F200" s="214"/>
      <c r="G200" s="214"/>
      <c r="H200" s="214"/>
      <c r="I200" s="214"/>
      <c r="J200" s="214"/>
      <c r="K200" s="214"/>
      <c r="L200" s="214"/>
      <c r="M200" s="214"/>
      <c r="N200" s="214"/>
      <c r="O200" s="214"/>
      <c r="P200" s="214"/>
      <c r="Q200" s="214"/>
      <c r="R200" s="214"/>
    </row>
    <row r="201" spans="1:18" s="22" customFormat="1" ht="164.25" hidden="1" customHeight="1" x14ac:dyDescent="0.25">
      <c r="A201" s="214"/>
      <c r="B201" s="214"/>
      <c r="C201" s="214"/>
      <c r="D201" s="214"/>
      <c r="E201" s="214"/>
      <c r="F201" s="214"/>
      <c r="G201" s="214"/>
      <c r="H201" s="214"/>
      <c r="I201" s="214"/>
      <c r="J201" s="214"/>
      <c r="K201" s="214"/>
      <c r="L201" s="214"/>
      <c r="M201" s="214"/>
      <c r="N201" s="214"/>
      <c r="O201" s="214"/>
      <c r="P201" s="214"/>
      <c r="Q201" s="214"/>
      <c r="R201" s="214"/>
    </row>
    <row r="202" spans="1:18" s="22" customFormat="1" ht="164.25" hidden="1" customHeight="1" x14ac:dyDescent="0.25">
      <c r="A202" s="214"/>
      <c r="B202" s="214"/>
      <c r="C202" s="214"/>
      <c r="D202" s="214"/>
      <c r="E202" s="214"/>
      <c r="F202" s="214"/>
      <c r="G202" s="214"/>
      <c r="H202" s="214"/>
      <c r="I202" s="214"/>
      <c r="J202" s="214"/>
      <c r="K202" s="214"/>
      <c r="L202" s="214"/>
      <c r="M202" s="214"/>
      <c r="N202" s="214"/>
      <c r="O202" s="214"/>
      <c r="P202" s="214"/>
      <c r="Q202" s="214"/>
      <c r="R202" s="214"/>
    </row>
    <row r="203" spans="1:18" s="22" customFormat="1" ht="164.25" hidden="1" customHeight="1" x14ac:dyDescent="0.25">
      <c r="A203" s="214"/>
      <c r="B203" s="214"/>
      <c r="C203" s="214"/>
      <c r="D203" s="214"/>
      <c r="E203" s="214"/>
      <c r="F203" s="214"/>
      <c r="G203" s="214"/>
      <c r="H203" s="214"/>
      <c r="I203" s="214"/>
      <c r="J203" s="214"/>
      <c r="K203" s="214"/>
      <c r="L203" s="214"/>
      <c r="M203" s="214"/>
      <c r="N203" s="214"/>
      <c r="O203" s="214"/>
      <c r="P203" s="214"/>
      <c r="Q203" s="214"/>
      <c r="R203" s="214"/>
    </row>
    <row r="204" spans="1:18" s="22" customFormat="1" ht="164.25" hidden="1" customHeight="1" x14ac:dyDescent="0.25">
      <c r="A204" s="214"/>
      <c r="B204" s="214"/>
      <c r="C204" s="214"/>
      <c r="D204" s="214"/>
      <c r="E204" s="214"/>
      <c r="F204" s="214"/>
      <c r="G204" s="214"/>
      <c r="H204" s="214"/>
      <c r="I204" s="214"/>
      <c r="J204" s="214"/>
      <c r="K204" s="214"/>
      <c r="L204" s="214"/>
      <c r="M204" s="214"/>
      <c r="N204" s="214"/>
      <c r="O204" s="214"/>
      <c r="P204" s="214"/>
      <c r="Q204" s="214"/>
      <c r="R204" s="214"/>
    </row>
    <row r="205" spans="1:18" s="22" customFormat="1" ht="164.25" hidden="1" customHeight="1" x14ac:dyDescent="0.25">
      <c r="A205" s="214"/>
      <c r="B205" s="214"/>
      <c r="C205" s="214"/>
      <c r="D205" s="214"/>
      <c r="E205" s="214"/>
      <c r="F205" s="214"/>
      <c r="G205" s="214"/>
      <c r="H205" s="214"/>
      <c r="I205" s="214"/>
      <c r="J205" s="214"/>
      <c r="K205" s="214"/>
      <c r="L205" s="214"/>
      <c r="M205" s="214"/>
      <c r="N205" s="214"/>
      <c r="O205" s="214"/>
      <c r="P205" s="214"/>
      <c r="Q205" s="214"/>
      <c r="R205" s="214"/>
    </row>
    <row r="206" spans="1:18" s="22" customFormat="1" ht="164.25" hidden="1" customHeight="1" x14ac:dyDescent="0.25">
      <c r="A206" s="214"/>
      <c r="B206" s="214"/>
      <c r="C206" s="214"/>
      <c r="D206" s="214"/>
      <c r="E206" s="214"/>
      <c r="F206" s="214"/>
      <c r="G206" s="214"/>
      <c r="H206" s="214"/>
      <c r="I206" s="214"/>
      <c r="J206" s="214"/>
      <c r="K206" s="214"/>
      <c r="L206" s="214"/>
      <c r="M206" s="214"/>
      <c r="N206" s="214"/>
      <c r="O206" s="214"/>
      <c r="P206" s="214"/>
      <c r="Q206" s="214"/>
      <c r="R206" s="214"/>
    </row>
    <row r="207" spans="1:18" s="22" customFormat="1" ht="164.25" hidden="1" customHeight="1" x14ac:dyDescent="0.25">
      <c r="A207" s="214"/>
      <c r="B207" s="214"/>
      <c r="C207" s="214"/>
      <c r="D207" s="214"/>
      <c r="E207" s="214"/>
      <c r="F207" s="214"/>
      <c r="G207" s="214"/>
      <c r="H207" s="214"/>
      <c r="I207" s="214"/>
      <c r="J207" s="214"/>
      <c r="K207" s="214"/>
      <c r="L207" s="214"/>
      <c r="M207" s="214"/>
      <c r="N207" s="214"/>
      <c r="O207" s="214"/>
      <c r="P207" s="214"/>
      <c r="Q207" s="214"/>
      <c r="R207" s="214"/>
    </row>
    <row r="208" spans="1:18" s="22" customFormat="1" ht="164.25" hidden="1" customHeight="1" x14ac:dyDescent="0.25">
      <c r="A208" s="214"/>
      <c r="B208" s="214"/>
      <c r="C208" s="214"/>
      <c r="D208" s="214"/>
      <c r="E208" s="214"/>
      <c r="F208" s="214"/>
      <c r="G208" s="214"/>
      <c r="H208" s="214"/>
      <c r="I208" s="214"/>
      <c r="J208" s="214"/>
      <c r="K208" s="214"/>
      <c r="L208" s="214"/>
      <c r="M208" s="214"/>
      <c r="N208" s="214"/>
      <c r="O208" s="214"/>
      <c r="P208" s="214"/>
      <c r="Q208" s="214"/>
      <c r="R208" s="214"/>
    </row>
    <row r="209" spans="1:18" s="22" customFormat="1" ht="164.25" hidden="1" customHeight="1" x14ac:dyDescent="0.25">
      <c r="A209" s="214"/>
      <c r="B209" s="214"/>
      <c r="C209" s="214"/>
      <c r="D209" s="214"/>
      <c r="E209" s="214"/>
      <c r="F209" s="214"/>
      <c r="G209" s="214"/>
      <c r="H209" s="214"/>
      <c r="I209" s="214"/>
      <c r="J209" s="214"/>
      <c r="K209" s="214"/>
      <c r="L209" s="214"/>
      <c r="M209" s="214"/>
      <c r="N209" s="214"/>
      <c r="O209" s="214"/>
      <c r="P209" s="214"/>
      <c r="Q209" s="214"/>
      <c r="R209" s="214"/>
    </row>
    <row r="210" spans="1:18" s="22" customFormat="1" ht="164.25" hidden="1" customHeight="1" x14ac:dyDescent="0.25">
      <c r="A210" s="214"/>
      <c r="B210" s="214"/>
      <c r="C210" s="214"/>
      <c r="D210" s="214"/>
      <c r="E210" s="214"/>
      <c r="F210" s="214"/>
      <c r="G210" s="214"/>
      <c r="H210" s="214"/>
      <c r="I210" s="214"/>
      <c r="J210" s="214"/>
      <c r="K210" s="214"/>
      <c r="L210" s="214"/>
      <c r="M210" s="214"/>
      <c r="N210" s="214"/>
      <c r="O210" s="214"/>
      <c r="P210" s="214"/>
      <c r="Q210" s="214"/>
      <c r="R210" s="214"/>
    </row>
    <row r="211" spans="1:18" s="22" customFormat="1" ht="164.25" hidden="1" customHeight="1" x14ac:dyDescent="0.25">
      <c r="A211" s="214"/>
      <c r="B211" s="214"/>
      <c r="C211" s="214"/>
      <c r="D211" s="214"/>
      <c r="E211" s="214"/>
      <c r="F211" s="214"/>
      <c r="G211" s="214"/>
      <c r="H211" s="214"/>
      <c r="I211" s="214"/>
      <c r="J211" s="214"/>
      <c r="K211" s="214"/>
      <c r="L211" s="214"/>
      <c r="M211" s="214"/>
      <c r="N211" s="214"/>
      <c r="O211" s="214"/>
      <c r="P211" s="214"/>
      <c r="Q211" s="214"/>
      <c r="R211" s="214"/>
    </row>
    <row r="212" spans="1:18" s="22" customFormat="1" ht="164.25" hidden="1" customHeight="1" x14ac:dyDescent="0.25">
      <c r="A212" s="214"/>
      <c r="B212" s="214"/>
      <c r="C212" s="214"/>
      <c r="D212" s="214"/>
      <c r="E212" s="214"/>
      <c r="F212" s="214"/>
      <c r="G212" s="214"/>
      <c r="H212" s="214"/>
      <c r="I212" s="214"/>
      <c r="J212" s="214"/>
      <c r="K212" s="214"/>
      <c r="L212" s="214"/>
      <c r="M212" s="214"/>
      <c r="N212" s="214"/>
      <c r="O212" s="214"/>
      <c r="P212" s="214"/>
      <c r="Q212" s="214"/>
      <c r="R212" s="214"/>
    </row>
    <row r="213" spans="1:18" s="22" customFormat="1" ht="164.25" hidden="1" customHeight="1" x14ac:dyDescent="0.25">
      <c r="A213" s="214"/>
      <c r="B213" s="214"/>
      <c r="C213" s="214"/>
      <c r="D213" s="214"/>
      <c r="E213" s="214"/>
      <c r="F213" s="214"/>
      <c r="G213" s="214"/>
      <c r="H213" s="214"/>
      <c r="I213" s="214"/>
      <c r="J213" s="214"/>
      <c r="K213" s="214"/>
      <c r="L213" s="214"/>
      <c r="M213" s="214"/>
      <c r="N213" s="214"/>
      <c r="O213" s="214"/>
      <c r="P213" s="214"/>
      <c r="Q213" s="214"/>
      <c r="R213" s="214"/>
    </row>
    <row r="214" spans="1:18" s="22" customFormat="1" ht="164.25" hidden="1" customHeight="1" x14ac:dyDescent="0.25">
      <c r="A214" s="214"/>
      <c r="B214" s="214"/>
      <c r="C214" s="214"/>
      <c r="D214" s="214"/>
      <c r="E214" s="214"/>
      <c r="F214" s="214"/>
      <c r="G214" s="214"/>
      <c r="H214" s="214"/>
      <c r="I214" s="214"/>
      <c r="J214" s="214"/>
      <c r="K214" s="214"/>
      <c r="L214" s="214"/>
      <c r="M214" s="214"/>
      <c r="N214" s="214"/>
      <c r="O214" s="214"/>
      <c r="P214" s="214"/>
      <c r="Q214" s="214"/>
      <c r="R214" s="214"/>
    </row>
    <row r="215" spans="1:18" s="22" customFormat="1" ht="164.25" hidden="1" customHeight="1" x14ac:dyDescent="0.25">
      <c r="A215" s="214"/>
      <c r="B215" s="214"/>
      <c r="C215" s="214"/>
      <c r="D215" s="214"/>
      <c r="E215" s="214"/>
      <c r="F215" s="214"/>
      <c r="G215" s="214"/>
      <c r="H215" s="214"/>
      <c r="I215" s="214"/>
      <c r="J215" s="214"/>
      <c r="K215" s="214"/>
      <c r="L215" s="214"/>
      <c r="M215" s="214"/>
      <c r="N215" s="214"/>
      <c r="O215" s="214"/>
      <c r="P215" s="214"/>
      <c r="Q215" s="214"/>
      <c r="R215" s="214"/>
    </row>
    <row r="216" spans="1:18" s="22" customFormat="1" ht="164.25" hidden="1" customHeight="1" x14ac:dyDescent="0.25">
      <c r="A216" s="214"/>
      <c r="B216" s="214"/>
      <c r="C216" s="214"/>
      <c r="D216" s="214"/>
      <c r="E216" s="214"/>
      <c r="F216" s="214"/>
      <c r="G216" s="214"/>
      <c r="H216" s="214"/>
      <c r="I216" s="214"/>
      <c r="J216" s="214"/>
      <c r="K216" s="214"/>
      <c r="L216" s="214"/>
      <c r="M216" s="214"/>
      <c r="N216" s="214"/>
      <c r="O216" s="214"/>
      <c r="P216" s="214"/>
      <c r="Q216" s="214"/>
      <c r="R216" s="214"/>
    </row>
    <row r="217" spans="1:18" s="22" customFormat="1" ht="164.25" hidden="1" customHeight="1" x14ac:dyDescent="0.25">
      <c r="A217" s="214"/>
      <c r="B217" s="214"/>
      <c r="C217" s="214"/>
      <c r="D217" s="214"/>
      <c r="E217" s="214"/>
      <c r="F217" s="214"/>
      <c r="G217" s="214"/>
      <c r="H217" s="214"/>
      <c r="I217" s="214"/>
      <c r="J217" s="214"/>
      <c r="K217" s="214"/>
      <c r="L217" s="214"/>
      <c r="M217" s="214"/>
      <c r="N217" s="214"/>
      <c r="O217" s="214"/>
      <c r="P217" s="214"/>
      <c r="Q217" s="214"/>
      <c r="R217" s="214"/>
    </row>
    <row r="218" spans="1:18" s="22" customFormat="1" ht="164.25" hidden="1" customHeight="1" x14ac:dyDescent="0.25">
      <c r="A218" s="214"/>
      <c r="B218" s="214"/>
      <c r="C218" s="214"/>
      <c r="D218" s="214"/>
      <c r="E218" s="214"/>
      <c r="F218" s="214"/>
      <c r="G218" s="214"/>
      <c r="H218" s="214"/>
      <c r="I218" s="214"/>
      <c r="J218" s="214"/>
      <c r="K218" s="214"/>
      <c r="L218" s="214"/>
      <c r="M218" s="214"/>
      <c r="N218" s="214"/>
      <c r="O218" s="214"/>
      <c r="P218" s="214"/>
      <c r="Q218" s="214"/>
      <c r="R218" s="214"/>
    </row>
    <row r="219" spans="1:18" s="22" customFormat="1" ht="164.25" hidden="1" customHeight="1" x14ac:dyDescent="0.25">
      <c r="A219" s="214"/>
      <c r="B219" s="214"/>
      <c r="C219" s="214"/>
      <c r="D219" s="214"/>
      <c r="E219" s="214"/>
      <c r="F219" s="214"/>
      <c r="G219" s="214"/>
      <c r="H219" s="214"/>
      <c r="I219" s="214"/>
      <c r="J219" s="214"/>
      <c r="K219" s="214"/>
      <c r="L219" s="214"/>
      <c r="M219" s="214"/>
      <c r="N219" s="214"/>
      <c r="O219" s="214"/>
      <c r="P219" s="214"/>
      <c r="Q219" s="214"/>
      <c r="R219" s="214"/>
    </row>
    <row r="220" spans="1:18" s="22" customFormat="1" ht="164.25" hidden="1" customHeight="1" x14ac:dyDescent="0.25">
      <c r="A220" s="214"/>
      <c r="B220" s="214"/>
      <c r="C220" s="214"/>
      <c r="D220" s="214"/>
      <c r="E220" s="214"/>
      <c r="F220" s="214"/>
      <c r="G220" s="214"/>
      <c r="H220" s="214"/>
      <c r="I220" s="214"/>
      <c r="J220" s="214"/>
      <c r="K220" s="214"/>
      <c r="L220" s="214"/>
      <c r="M220" s="214"/>
      <c r="N220" s="214"/>
      <c r="O220" s="214"/>
      <c r="P220" s="214"/>
      <c r="Q220" s="214"/>
      <c r="R220" s="214"/>
    </row>
    <row r="221" spans="1:18" s="22" customFormat="1" ht="164.25" hidden="1" customHeight="1" x14ac:dyDescent="0.25">
      <c r="A221" s="214"/>
      <c r="B221" s="214"/>
      <c r="C221" s="214"/>
      <c r="D221" s="214"/>
      <c r="E221" s="214"/>
      <c r="F221" s="214"/>
      <c r="G221" s="214"/>
      <c r="H221" s="214"/>
      <c r="I221" s="214"/>
      <c r="J221" s="214"/>
      <c r="K221" s="214"/>
      <c r="L221" s="214"/>
      <c r="M221" s="214"/>
      <c r="N221" s="214"/>
      <c r="O221" s="214"/>
      <c r="P221" s="214"/>
      <c r="Q221" s="214"/>
      <c r="R221" s="214"/>
    </row>
    <row r="222" spans="1:18" s="22" customFormat="1" ht="164.25" hidden="1" customHeight="1" x14ac:dyDescent="0.25">
      <c r="A222" s="214"/>
      <c r="B222" s="214"/>
      <c r="C222" s="214"/>
      <c r="D222" s="214"/>
      <c r="E222" s="214"/>
      <c r="F222" s="214"/>
      <c r="G222" s="214"/>
      <c r="H222" s="214"/>
      <c r="I222" s="214"/>
      <c r="J222" s="214"/>
      <c r="K222" s="214"/>
      <c r="L222" s="214"/>
      <c r="M222" s="214"/>
      <c r="N222" s="214"/>
      <c r="O222" s="214"/>
      <c r="P222" s="214"/>
      <c r="Q222" s="214"/>
      <c r="R222" s="214"/>
    </row>
    <row r="223" spans="1:18" s="22" customFormat="1" ht="164.25" hidden="1" customHeight="1" x14ac:dyDescent="0.25">
      <c r="A223" s="214"/>
      <c r="B223" s="214"/>
      <c r="C223" s="214"/>
      <c r="D223" s="214"/>
      <c r="E223" s="214"/>
      <c r="F223" s="214"/>
      <c r="G223" s="214"/>
      <c r="H223" s="214"/>
      <c r="I223" s="214"/>
      <c r="J223" s="214"/>
      <c r="K223" s="214"/>
      <c r="L223" s="214"/>
      <c r="M223" s="214"/>
      <c r="N223" s="214"/>
      <c r="O223" s="214"/>
      <c r="P223" s="214"/>
      <c r="Q223" s="214"/>
      <c r="R223" s="214"/>
    </row>
    <row r="224" spans="1:18" s="22" customFormat="1" ht="164.25" hidden="1" customHeight="1" x14ac:dyDescent="0.25">
      <c r="A224" s="214"/>
      <c r="B224" s="214"/>
      <c r="C224" s="214"/>
      <c r="D224" s="214"/>
      <c r="E224" s="214"/>
      <c r="F224" s="214"/>
      <c r="G224" s="214"/>
      <c r="H224" s="214"/>
      <c r="I224" s="214"/>
      <c r="J224" s="214"/>
      <c r="K224" s="214"/>
      <c r="L224" s="214"/>
      <c r="M224" s="214"/>
      <c r="N224" s="214"/>
      <c r="O224" s="214"/>
      <c r="P224" s="214"/>
      <c r="Q224" s="214"/>
      <c r="R224" s="214"/>
    </row>
    <row r="225" spans="1:18" s="22" customFormat="1" ht="164.25" hidden="1" customHeight="1" x14ac:dyDescent="0.25">
      <c r="A225" s="214"/>
      <c r="B225" s="214"/>
      <c r="C225" s="214"/>
      <c r="D225" s="214"/>
      <c r="E225" s="214"/>
      <c r="F225" s="214"/>
      <c r="G225" s="214"/>
      <c r="H225" s="214"/>
      <c r="I225" s="214"/>
      <c r="J225" s="214"/>
      <c r="K225" s="214"/>
      <c r="L225" s="214"/>
      <c r="M225" s="214"/>
      <c r="N225" s="214"/>
      <c r="O225" s="214"/>
      <c r="P225" s="214"/>
      <c r="Q225" s="214"/>
      <c r="R225" s="214"/>
    </row>
    <row r="226" spans="1:18" s="22" customFormat="1" ht="164.25" hidden="1" customHeight="1" x14ac:dyDescent="0.25">
      <c r="A226" s="214"/>
      <c r="B226" s="214"/>
      <c r="C226" s="214"/>
      <c r="D226" s="214"/>
      <c r="E226" s="214"/>
      <c r="F226" s="214"/>
      <c r="G226" s="214"/>
      <c r="H226" s="214"/>
      <c r="I226" s="214"/>
      <c r="J226" s="214"/>
      <c r="K226" s="214"/>
      <c r="L226" s="214"/>
      <c r="M226" s="214"/>
      <c r="N226" s="214"/>
      <c r="O226" s="214"/>
      <c r="P226" s="214"/>
      <c r="Q226" s="214"/>
      <c r="R226" s="214"/>
    </row>
    <row r="227" spans="1:18" s="22" customFormat="1" ht="164.25" hidden="1" customHeight="1" x14ac:dyDescent="0.25">
      <c r="A227" s="214"/>
      <c r="B227" s="214"/>
      <c r="C227" s="214"/>
      <c r="D227" s="214"/>
      <c r="E227" s="214"/>
      <c r="F227" s="214"/>
      <c r="G227" s="214"/>
      <c r="H227" s="214"/>
      <c r="I227" s="214"/>
      <c r="J227" s="214"/>
      <c r="K227" s="214"/>
      <c r="L227" s="214"/>
      <c r="M227" s="214"/>
      <c r="N227" s="214"/>
      <c r="O227" s="214"/>
      <c r="P227" s="214"/>
      <c r="Q227" s="214"/>
      <c r="R227" s="214"/>
    </row>
    <row r="228" spans="1:18" s="22" customFormat="1" ht="164.25" hidden="1" customHeight="1" x14ac:dyDescent="0.25">
      <c r="A228" s="214"/>
      <c r="B228" s="214"/>
      <c r="C228" s="214"/>
      <c r="D228" s="214"/>
      <c r="E228" s="214"/>
      <c r="F228" s="214"/>
      <c r="G228" s="214"/>
      <c r="H228" s="214"/>
      <c r="I228" s="214"/>
      <c r="J228" s="214"/>
      <c r="K228" s="214"/>
      <c r="L228" s="214"/>
      <c r="M228" s="214"/>
      <c r="N228" s="214"/>
      <c r="O228" s="214"/>
      <c r="P228" s="214"/>
      <c r="Q228" s="214"/>
      <c r="R228" s="214"/>
    </row>
    <row r="229" spans="1:18" s="22" customFormat="1" ht="164.25" hidden="1" customHeight="1" x14ac:dyDescent="0.25">
      <c r="A229" s="214"/>
      <c r="B229" s="214"/>
      <c r="C229" s="214"/>
      <c r="D229" s="214"/>
      <c r="E229" s="214"/>
      <c r="F229" s="214"/>
      <c r="G229" s="214"/>
      <c r="H229" s="214"/>
      <c r="I229" s="214"/>
      <c r="J229" s="214"/>
      <c r="K229" s="214"/>
      <c r="L229" s="214"/>
      <c r="M229" s="214"/>
      <c r="N229" s="214"/>
      <c r="O229" s="214"/>
      <c r="P229" s="214"/>
      <c r="Q229" s="214"/>
      <c r="R229" s="214"/>
    </row>
    <row r="230" spans="1:18" s="22" customFormat="1" ht="164.25" hidden="1" customHeight="1" x14ac:dyDescent="0.25">
      <c r="A230" s="214"/>
      <c r="B230" s="214"/>
      <c r="C230" s="214"/>
      <c r="D230" s="214"/>
      <c r="E230" s="214"/>
      <c r="F230" s="214"/>
      <c r="G230" s="214"/>
      <c r="H230" s="214"/>
      <c r="I230" s="214"/>
      <c r="J230" s="214"/>
      <c r="K230" s="214"/>
      <c r="L230" s="214"/>
      <c r="M230" s="214"/>
      <c r="N230" s="214"/>
      <c r="O230" s="214"/>
      <c r="P230" s="214"/>
      <c r="Q230" s="214"/>
      <c r="R230" s="214"/>
    </row>
    <row r="231" spans="1:18" s="22" customFormat="1" ht="164.25" hidden="1" customHeight="1" x14ac:dyDescent="0.25">
      <c r="A231" s="214"/>
      <c r="B231" s="214"/>
      <c r="C231" s="214"/>
      <c r="D231" s="214"/>
      <c r="E231" s="214"/>
      <c r="F231" s="214"/>
      <c r="G231" s="214"/>
      <c r="H231" s="214"/>
      <c r="I231" s="214"/>
      <c r="J231" s="214"/>
      <c r="K231" s="214"/>
      <c r="L231" s="214"/>
      <c r="M231" s="214"/>
      <c r="N231" s="214"/>
      <c r="O231" s="214"/>
      <c r="P231" s="214"/>
      <c r="Q231" s="214"/>
      <c r="R231" s="214"/>
    </row>
    <row r="232" spans="1:18" s="22" customFormat="1" ht="164.25" hidden="1" customHeight="1" x14ac:dyDescent="0.25">
      <c r="A232" s="214"/>
      <c r="B232" s="214"/>
      <c r="C232" s="214"/>
      <c r="D232" s="214"/>
      <c r="E232" s="214"/>
      <c r="F232" s="214"/>
      <c r="G232" s="214"/>
      <c r="H232" s="214"/>
      <c r="I232" s="214"/>
      <c r="J232" s="214"/>
      <c r="K232" s="214"/>
      <c r="L232" s="214"/>
      <c r="M232" s="214"/>
      <c r="N232" s="214"/>
      <c r="O232" s="214"/>
      <c r="P232" s="214"/>
      <c r="Q232" s="214"/>
      <c r="R232" s="214"/>
    </row>
    <row r="233" spans="1:18" s="22" customFormat="1" ht="164.25" hidden="1" customHeight="1" x14ac:dyDescent="0.25">
      <c r="A233" s="214"/>
      <c r="B233" s="214"/>
      <c r="C233" s="214"/>
      <c r="D233" s="214"/>
      <c r="E233" s="214"/>
      <c r="F233" s="214"/>
      <c r="G233" s="214"/>
      <c r="H233" s="214"/>
      <c r="I233" s="214"/>
      <c r="J233" s="214"/>
      <c r="K233" s="214"/>
      <c r="L233" s="214"/>
      <c r="M233" s="214"/>
      <c r="N233" s="214"/>
      <c r="O233" s="214"/>
      <c r="P233" s="214"/>
      <c r="Q233" s="214"/>
      <c r="R233" s="214"/>
    </row>
    <row r="234" spans="1:18" s="22" customFormat="1" ht="164.25" hidden="1" customHeight="1" x14ac:dyDescent="0.25">
      <c r="A234" s="214"/>
      <c r="B234" s="214"/>
      <c r="C234" s="214"/>
      <c r="D234" s="214"/>
      <c r="E234" s="214"/>
      <c r="F234" s="214"/>
      <c r="G234" s="214"/>
      <c r="H234" s="214"/>
      <c r="I234" s="214"/>
      <c r="J234" s="214"/>
      <c r="K234" s="214"/>
      <c r="L234" s="214"/>
      <c r="M234" s="214"/>
      <c r="N234" s="214"/>
      <c r="O234" s="214"/>
      <c r="P234" s="214"/>
      <c r="Q234" s="214"/>
      <c r="R234" s="214"/>
    </row>
    <row r="235" spans="1:18" s="22" customFormat="1" ht="164.25" hidden="1" customHeight="1" x14ac:dyDescent="0.25">
      <c r="A235" s="214"/>
      <c r="B235" s="214"/>
      <c r="C235" s="214"/>
      <c r="D235" s="214"/>
      <c r="E235" s="214"/>
      <c r="F235" s="214"/>
      <c r="G235" s="214"/>
      <c r="H235" s="214"/>
      <c r="I235" s="214"/>
      <c r="J235" s="214"/>
      <c r="K235" s="214"/>
      <c r="L235" s="214"/>
      <c r="M235" s="214"/>
      <c r="N235" s="214"/>
      <c r="O235" s="214"/>
      <c r="P235" s="214"/>
      <c r="Q235" s="214"/>
      <c r="R235" s="214"/>
    </row>
    <row r="236" spans="1:18" s="22" customFormat="1" ht="164.25" hidden="1" customHeight="1" x14ac:dyDescent="0.25">
      <c r="A236" s="214"/>
      <c r="B236" s="214"/>
      <c r="C236" s="214"/>
      <c r="D236" s="214"/>
      <c r="E236" s="214"/>
      <c r="F236" s="214"/>
      <c r="G236" s="214"/>
      <c r="H236" s="214"/>
      <c r="I236" s="214"/>
      <c r="J236" s="214"/>
      <c r="K236" s="214"/>
      <c r="L236" s="214"/>
      <c r="M236" s="214"/>
      <c r="N236" s="214"/>
      <c r="O236" s="214"/>
      <c r="P236" s="214"/>
      <c r="Q236" s="214"/>
      <c r="R236" s="214"/>
    </row>
    <row r="237" spans="1:18" s="22" customFormat="1" ht="164.25" hidden="1" customHeight="1" x14ac:dyDescent="0.25">
      <c r="A237" s="214"/>
      <c r="B237" s="214"/>
      <c r="C237" s="214"/>
      <c r="D237" s="214"/>
      <c r="E237" s="214"/>
      <c r="F237" s="214"/>
      <c r="G237" s="214"/>
      <c r="H237" s="214"/>
      <c r="I237" s="214"/>
      <c r="J237" s="214"/>
      <c r="K237" s="214"/>
      <c r="L237" s="214"/>
      <c r="M237" s="214"/>
      <c r="N237" s="214"/>
      <c r="O237" s="214"/>
      <c r="P237" s="214"/>
      <c r="Q237" s="214"/>
      <c r="R237" s="214"/>
    </row>
    <row r="238" spans="1:18" s="22" customFormat="1" ht="164.25" hidden="1" customHeight="1" x14ac:dyDescent="0.25">
      <c r="A238" s="214"/>
      <c r="B238" s="214"/>
      <c r="C238" s="214"/>
      <c r="D238" s="214"/>
      <c r="E238" s="214"/>
      <c r="F238" s="214"/>
      <c r="G238" s="214"/>
      <c r="H238" s="214"/>
      <c r="I238" s="214"/>
      <c r="J238" s="214"/>
      <c r="K238" s="214"/>
      <c r="L238" s="214"/>
      <c r="M238" s="214"/>
      <c r="N238" s="214"/>
      <c r="O238" s="214"/>
      <c r="P238" s="214"/>
      <c r="Q238" s="214"/>
      <c r="R238" s="214"/>
    </row>
    <row r="239" spans="1:18" s="22" customFormat="1" ht="164.25" hidden="1" customHeight="1" x14ac:dyDescent="0.25">
      <c r="A239" s="214"/>
      <c r="B239" s="214"/>
      <c r="C239" s="214"/>
      <c r="D239" s="214"/>
      <c r="E239" s="214"/>
      <c r="F239" s="214"/>
      <c r="G239" s="214"/>
      <c r="H239" s="214"/>
      <c r="I239" s="214"/>
      <c r="J239" s="214"/>
      <c r="K239" s="214"/>
      <c r="L239" s="214"/>
      <c r="M239" s="214"/>
      <c r="N239" s="214"/>
      <c r="O239" s="214"/>
      <c r="P239" s="214"/>
      <c r="Q239" s="214"/>
      <c r="R239" s="214"/>
    </row>
    <row r="240" spans="1:18" s="22" customFormat="1" ht="164.25" hidden="1" customHeight="1" x14ac:dyDescent="0.25">
      <c r="A240" s="214"/>
      <c r="B240" s="214"/>
      <c r="C240" s="214"/>
      <c r="D240" s="214"/>
      <c r="E240" s="214"/>
      <c r="F240" s="214"/>
      <c r="G240" s="214"/>
      <c r="H240" s="214"/>
      <c r="I240" s="214"/>
      <c r="J240" s="214"/>
      <c r="K240" s="214"/>
      <c r="L240" s="214"/>
      <c r="M240" s="214"/>
      <c r="N240" s="214"/>
      <c r="O240" s="214"/>
      <c r="P240" s="214"/>
      <c r="Q240" s="214"/>
      <c r="R240" s="214"/>
    </row>
    <row r="241" spans="1:18" s="22" customFormat="1" ht="164.25" hidden="1" customHeight="1" x14ac:dyDescent="0.25">
      <c r="A241" s="214"/>
      <c r="B241" s="214"/>
      <c r="C241" s="214"/>
      <c r="D241" s="214"/>
      <c r="E241" s="214"/>
      <c r="F241" s="214"/>
      <c r="G241" s="214"/>
      <c r="H241" s="214"/>
      <c r="I241" s="214"/>
      <c r="J241" s="214"/>
      <c r="K241" s="214"/>
      <c r="L241" s="214"/>
      <c r="M241" s="214"/>
      <c r="N241" s="214"/>
      <c r="O241" s="214"/>
      <c r="P241" s="214"/>
      <c r="Q241" s="214"/>
      <c r="R241" s="214"/>
    </row>
    <row r="242" spans="1:18" s="22" customFormat="1" ht="164.25" hidden="1" customHeight="1" x14ac:dyDescent="0.25">
      <c r="A242" s="214"/>
      <c r="B242" s="214"/>
      <c r="C242" s="214"/>
      <c r="D242" s="214"/>
      <c r="E242" s="214"/>
      <c r="F242" s="214"/>
      <c r="G242" s="214"/>
      <c r="H242" s="214"/>
      <c r="I242" s="214"/>
      <c r="J242" s="214"/>
      <c r="K242" s="214"/>
      <c r="L242" s="214"/>
      <c r="M242" s="214"/>
      <c r="N242" s="214"/>
      <c r="O242" s="214"/>
      <c r="P242" s="214"/>
      <c r="Q242" s="214"/>
      <c r="R242" s="214"/>
    </row>
    <row r="243" spans="1:18" s="22" customFormat="1" ht="164.25" hidden="1" customHeight="1" x14ac:dyDescent="0.25">
      <c r="A243" s="214"/>
      <c r="B243" s="214"/>
      <c r="C243" s="214"/>
      <c r="D243" s="214"/>
      <c r="E243" s="214"/>
      <c r="F243" s="214"/>
      <c r="G243" s="214"/>
      <c r="H243" s="214"/>
      <c r="I243" s="214"/>
      <c r="J243" s="214"/>
      <c r="K243" s="214"/>
      <c r="L243" s="214"/>
      <c r="M243" s="214"/>
      <c r="N243" s="214"/>
      <c r="O243" s="214"/>
      <c r="P243" s="214"/>
      <c r="Q243" s="214"/>
      <c r="R243" s="214"/>
    </row>
    <row r="244" spans="1:18" s="22" customFormat="1" ht="164.25" hidden="1" customHeight="1" x14ac:dyDescent="0.25">
      <c r="A244" s="214"/>
      <c r="B244" s="214"/>
      <c r="C244" s="214"/>
      <c r="D244" s="214"/>
      <c r="E244" s="214"/>
      <c r="F244" s="214"/>
      <c r="G244" s="214"/>
      <c r="H244" s="214"/>
      <c r="I244" s="214"/>
      <c r="J244" s="214"/>
      <c r="K244" s="214"/>
      <c r="L244" s="214"/>
      <c r="M244" s="214"/>
      <c r="N244" s="214"/>
      <c r="O244" s="214"/>
      <c r="P244" s="214"/>
      <c r="Q244" s="214"/>
      <c r="R244" s="214"/>
    </row>
    <row r="245" spans="1:18" s="22" customFormat="1" ht="164.25" hidden="1" customHeight="1" x14ac:dyDescent="0.25">
      <c r="A245" s="214"/>
      <c r="B245" s="214"/>
      <c r="C245" s="214"/>
      <c r="D245" s="214"/>
      <c r="E245" s="214"/>
      <c r="F245" s="214"/>
      <c r="G245" s="214"/>
      <c r="H245" s="214"/>
      <c r="I245" s="214"/>
      <c r="J245" s="214"/>
      <c r="K245" s="214"/>
      <c r="L245" s="214"/>
      <c r="M245" s="214"/>
      <c r="N245" s="214"/>
      <c r="O245" s="214"/>
      <c r="P245" s="214"/>
      <c r="Q245" s="214"/>
      <c r="R245" s="214"/>
    </row>
    <row r="246" spans="1:18" s="22" customFormat="1" ht="164.25" hidden="1" customHeight="1" x14ac:dyDescent="0.25">
      <c r="A246" s="214"/>
      <c r="B246" s="214"/>
      <c r="C246" s="214"/>
      <c r="D246" s="214"/>
      <c r="E246" s="214"/>
      <c r="F246" s="214"/>
      <c r="G246" s="214"/>
      <c r="H246" s="214"/>
      <c r="I246" s="214"/>
      <c r="J246" s="214"/>
      <c r="K246" s="214"/>
      <c r="L246" s="214"/>
      <c r="M246" s="214"/>
      <c r="N246" s="214"/>
      <c r="O246" s="214"/>
      <c r="P246" s="214"/>
      <c r="Q246" s="214"/>
      <c r="R246" s="214"/>
    </row>
    <row r="247" spans="1:18" s="22" customFormat="1" ht="164.25" hidden="1" customHeight="1" x14ac:dyDescent="0.25">
      <c r="A247" s="214"/>
      <c r="B247" s="214"/>
      <c r="C247" s="214"/>
      <c r="D247" s="214"/>
      <c r="E247" s="214"/>
      <c r="F247" s="214"/>
      <c r="G247" s="214"/>
      <c r="H247" s="214"/>
      <c r="I247" s="214"/>
      <c r="J247" s="214"/>
      <c r="K247" s="214"/>
      <c r="L247" s="214"/>
      <c r="M247" s="214"/>
      <c r="N247" s="214"/>
      <c r="O247" s="214"/>
      <c r="P247" s="214"/>
      <c r="Q247" s="214"/>
      <c r="R247" s="214"/>
    </row>
    <row r="248" spans="1:18" s="22" customFormat="1" ht="164.25" hidden="1" customHeight="1" x14ac:dyDescent="0.25">
      <c r="A248" s="214"/>
      <c r="B248" s="214"/>
      <c r="C248" s="214"/>
      <c r="D248" s="214"/>
      <c r="E248" s="214"/>
      <c r="F248" s="214"/>
      <c r="G248" s="214"/>
      <c r="H248" s="214"/>
      <c r="I248" s="214"/>
      <c r="J248" s="214"/>
      <c r="K248" s="214"/>
      <c r="L248" s="214"/>
      <c r="M248" s="214"/>
      <c r="N248" s="214"/>
      <c r="O248" s="214"/>
      <c r="P248" s="214"/>
      <c r="Q248" s="214"/>
      <c r="R248" s="214"/>
    </row>
    <row r="249" spans="1:18" s="22" customFormat="1" ht="164.25" hidden="1" customHeight="1" x14ac:dyDescent="0.25">
      <c r="A249" s="214"/>
      <c r="B249" s="214"/>
      <c r="C249" s="214"/>
      <c r="D249" s="214"/>
      <c r="E249" s="214"/>
      <c r="F249" s="214"/>
      <c r="G249" s="214"/>
      <c r="H249" s="214"/>
      <c r="I249" s="214"/>
      <c r="J249" s="214"/>
      <c r="K249" s="214"/>
      <c r="L249" s="214"/>
      <c r="M249" s="214"/>
      <c r="N249" s="214"/>
      <c r="O249" s="214"/>
      <c r="P249" s="214"/>
      <c r="Q249" s="214"/>
      <c r="R249" s="214"/>
    </row>
    <row r="250" spans="1:18" s="22" customFormat="1" ht="164.25" hidden="1" customHeight="1" x14ac:dyDescent="0.25">
      <c r="A250" s="214"/>
      <c r="B250" s="214"/>
      <c r="C250" s="214"/>
      <c r="D250" s="214"/>
      <c r="E250" s="214"/>
      <c r="F250" s="214"/>
      <c r="G250" s="214"/>
      <c r="H250" s="214"/>
      <c r="I250" s="214"/>
      <c r="J250" s="214"/>
      <c r="K250" s="214"/>
      <c r="L250" s="214"/>
      <c r="M250" s="214"/>
      <c r="N250" s="214"/>
      <c r="O250" s="214"/>
      <c r="P250" s="214"/>
      <c r="Q250" s="214"/>
      <c r="R250" s="214"/>
    </row>
    <row r="251" spans="1:18" s="22" customFormat="1" ht="164.25" hidden="1" customHeight="1" x14ac:dyDescent="0.25">
      <c r="A251" s="214"/>
      <c r="B251" s="214"/>
      <c r="C251" s="214"/>
      <c r="D251" s="214"/>
      <c r="E251" s="214"/>
      <c r="F251" s="214"/>
      <c r="G251" s="214"/>
      <c r="H251" s="214"/>
      <c r="I251" s="214"/>
      <c r="J251" s="214"/>
      <c r="K251" s="214"/>
      <c r="L251" s="214"/>
      <c r="M251" s="214"/>
      <c r="N251" s="214"/>
      <c r="O251" s="214"/>
      <c r="P251" s="214"/>
      <c r="Q251" s="214"/>
      <c r="R251" s="214"/>
    </row>
    <row r="252" spans="1:18" s="22" customFormat="1" ht="164.25" hidden="1" customHeight="1" x14ac:dyDescent="0.25">
      <c r="A252" s="214"/>
      <c r="B252" s="214"/>
      <c r="C252" s="214"/>
      <c r="D252" s="214"/>
      <c r="E252" s="214"/>
      <c r="F252" s="214"/>
      <c r="G252" s="214"/>
      <c r="H252" s="214"/>
      <c r="I252" s="214"/>
      <c r="J252" s="214"/>
      <c r="K252" s="214"/>
      <c r="L252" s="214"/>
      <c r="M252" s="214"/>
      <c r="N252" s="214"/>
      <c r="O252" s="214"/>
      <c r="P252" s="214"/>
      <c r="Q252" s="214"/>
      <c r="R252" s="214"/>
    </row>
    <row r="253" spans="1:18" s="22" customFormat="1" ht="164.25" hidden="1" customHeight="1" x14ac:dyDescent="0.25">
      <c r="A253" s="214"/>
      <c r="B253" s="214"/>
      <c r="C253" s="214"/>
      <c r="D253" s="214"/>
      <c r="E253" s="214"/>
      <c r="F253" s="214"/>
      <c r="G253" s="214"/>
      <c r="H253" s="214"/>
      <c r="I253" s="214"/>
      <c r="J253" s="214"/>
      <c r="K253" s="214"/>
      <c r="L253" s="214"/>
      <c r="M253" s="214"/>
      <c r="N253" s="214"/>
      <c r="O253" s="214"/>
      <c r="P253" s="214"/>
      <c r="Q253" s="214"/>
      <c r="R253" s="214"/>
    </row>
    <row r="254" spans="1:18" s="22" customFormat="1" ht="164.25" hidden="1" customHeight="1" x14ac:dyDescent="0.25">
      <c r="A254" s="214"/>
      <c r="B254" s="214"/>
      <c r="C254" s="214"/>
      <c r="D254" s="214"/>
      <c r="E254" s="214"/>
      <c r="F254" s="214"/>
      <c r="G254" s="214"/>
      <c r="H254" s="214"/>
      <c r="I254" s="214"/>
      <c r="J254" s="214"/>
      <c r="K254" s="214"/>
      <c r="L254" s="214"/>
      <c r="M254" s="214"/>
      <c r="N254" s="214"/>
      <c r="O254" s="214"/>
      <c r="P254" s="214"/>
      <c r="Q254" s="214"/>
      <c r="R254" s="214"/>
    </row>
    <row r="255" spans="1:18" s="22" customFormat="1" ht="164.25" hidden="1" customHeight="1" x14ac:dyDescent="0.25">
      <c r="A255" s="214"/>
      <c r="B255" s="214"/>
      <c r="C255" s="214"/>
      <c r="D255" s="214"/>
      <c r="E255" s="214"/>
      <c r="F255" s="214"/>
      <c r="G255" s="214"/>
      <c r="H255" s="214"/>
      <c r="I255" s="214"/>
      <c r="J255" s="214"/>
      <c r="K255" s="214"/>
      <c r="L255" s="214"/>
      <c r="M255" s="214"/>
      <c r="N255" s="214"/>
      <c r="O255" s="214"/>
      <c r="P255" s="214"/>
      <c r="Q255" s="214"/>
      <c r="R255" s="214"/>
    </row>
    <row r="256" spans="1:18" s="22" customFormat="1" ht="164.25" hidden="1" customHeight="1" x14ac:dyDescent="0.25">
      <c r="A256" s="214"/>
      <c r="B256" s="214"/>
      <c r="C256" s="214"/>
      <c r="D256" s="214"/>
      <c r="E256" s="214"/>
      <c r="F256" s="214"/>
      <c r="G256" s="214"/>
      <c r="H256" s="214"/>
      <c r="I256" s="214"/>
      <c r="J256" s="214"/>
      <c r="K256" s="214"/>
      <c r="L256" s="214"/>
      <c r="M256" s="214"/>
      <c r="N256" s="214"/>
      <c r="O256" s="214"/>
      <c r="P256" s="214"/>
      <c r="Q256" s="214"/>
      <c r="R256" s="214"/>
    </row>
    <row r="257" spans="1:18" s="22" customFormat="1" ht="164.25" hidden="1" customHeight="1" x14ac:dyDescent="0.25">
      <c r="A257" s="214"/>
      <c r="B257" s="214"/>
      <c r="C257" s="214"/>
      <c r="D257" s="214"/>
      <c r="E257" s="214"/>
      <c r="F257" s="214"/>
      <c r="G257" s="214"/>
      <c r="H257" s="214"/>
      <c r="I257" s="214"/>
      <c r="J257" s="214"/>
      <c r="K257" s="214"/>
      <c r="L257" s="214"/>
      <c r="M257" s="214"/>
      <c r="N257" s="214"/>
      <c r="O257" s="214"/>
      <c r="P257" s="214"/>
      <c r="Q257" s="214"/>
      <c r="R257" s="214"/>
    </row>
    <row r="258" spans="1:18" s="22" customFormat="1" ht="164.25" hidden="1" customHeight="1" x14ac:dyDescent="0.25">
      <c r="A258" s="214"/>
      <c r="B258" s="214"/>
      <c r="C258" s="214"/>
      <c r="D258" s="214"/>
      <c r="E258" s="214"/>
      <c r="F258" s="214"/>
      <c r="G258" s="214"/>
      <c r="H258" s="214"/>
      <c r="I258" s="214"/>
      <c r="J258" s="214"/>
      <c r="K258" s="214"/>
      <c r="L258" s="214"/>
      <c r="M258" s="214"/>
      <c r="N258" s="214"/>
      <c r="O258" s="214"/>
      <c r="P258" s="214"/>
      <c r="Q258" s="214"/>
      <c r="R258" s="214"/>
    </row>
    <row r="259" spans="1:18" s="22" customFormat="1" ht="164.25" hidden="1" customHeight="1" x14ac:dyDescent="0.25">
      <c r="A259" s="214"/>
      <c r="B259" s="214"/>
      <c r="C259" s="214"/>
      <c r="D259" s="214"/>
      <c r="E259" s="214"/>
      <c r="F259" s="214"/>
      <c r="G259" s="214"/>
      <c r="H259" s="214"/>
      <c r="I259" s="214"/>
      <c r="J259" s="214"/>
      <c r="K259" s="214"/>
      <c r="L259" s="214"/>
      <c r="M259" s="214"/>
      <c r="N259" s="214"/>
      <c r="O259" s="214"/>
      <c r="P259" s="214"/>
      <c r="Q259" s="214"/>
      <c r="R259" s="214"/>
    </row>
    <row r="260" spans="1:18" s="22" customFormat="1" ht="164.25" hidden="1" customHeight="1" x14ac:dyDescent="0.25">
      <c r="A260" s="214"/>
      <c r="B260" s="214"/>
      <c r="C260" s="214"/>
      <c r="D260" s="214"/>
      <c r="E260" s="214"/>
      <c r="F260" s="214"/>
      <c r="G260" s="214"/>
      <c r="H260" s="214"/>
      <c r="I260" s="214"/>
      <c r="J260" s="214"/>
      <c r="K260" s="214"/>
      <c r="L260" s="214"/>
      <c r="M260" s="214"/>
      <c r="N260" s="214"/>
      <c r="O260" s="214"/>
      <c r="P260" s="214"/>
      <c r="Q260" s="214"/>
      <c r="R260" s="214"/>
    </row>
    <row r="261" spans="1:18" s="22" customFormat="1" ht="164.25" hidden="1" customHeight="1" x14ac:dyDescent="0.25">
      <c r="A261" s="214"/>
      <c r="B261" s="214"/>
      <c r="C261" s="214"/>
      <c r="D261" s="214"/>
      <c r="E261" s="214"/>
      <c r="F261" s="214"/>
      <c r="G261" s="214"/>
      <c r="H261" s="214"/>
      <c r="I261" s="214"/>
      <c r="J261" s="214"/>
      <c r="K261" s="214"/>
      <c r="L261" s="214"/>
      <c r="M261" s="214"/>
      <c r="N261" s="214"/>
      <c r="O261" s="214"/>
      <c r="P261" s="214"/>
      <c r="Q261" s="214"/>
      <c r="R261" s="214"/>
    </row>
    <row r="262" spans="1:18" s="22" customFormat="1" ht="164.25" hidden="1" customHeight="1" x14ac:dyDescent="0.25">
      <c r="A262" s="214"/>
      <c r="B262" s="214"/>
      <c r="C262" s="214"/>
      <c r="D262" s="214"/>
      <c r="E262" s="214"/>
      <c r="F262" s="214"/>
      <c r="G262" s="214"/>
      <c r="H262" s="214"/>
      <c r="I262" s="214"/>
      <c r="J262" s="214"/>
      <c r="K262" s="214"/>
      <c r="L262" s="214"/>
      <c r="M262" s="214"/>
      <c r="N262" s="214"/>
      <c r="O262" s="214"/>
      <c r="P262" s="214"/>
      <c r="Q262" s="214"/>
      <c r="R262" s="214"/>
    </row>
    <row r="263" spans="1:18" s="22" customFormat="1" ht="164.25" hidden="1" customHeight="1" x14ac:dyDescent="0.25">
      <c r="A263" s="214"/>
      <c r="B263" s="214"/>
      <c r="C263" s="214"/>
      <c r="D263" s="214"/>
      <c r="E263" s="214"/>
      <c r="F263" s="214"/>
      <c r="G263" s="214"/>
      <c r="H263" s="214"/>
      <c r="I263" s="214"/>
      <c r="J263" s="214"/>
      <c r="K263" s="214"/>
      <c r="L263" s="214"/>
      <c r="M263" s="214"/>
      <c r="N263" s="214"/>
      <c r="O263" s="214"/>
      <c r="P263" s="214"/>
      <c r="Q263" s="214"/>
      <c r="R263" s="214"/>
    </row>
    <row r="264" spans="1:18" s="22" customFormat="1" ht="164.25" hidden="1" customHeight="1" x14ac:dyDescent="0.25">
      <c r="A264" s="214"/>
      <c r="B264" s="214"/>
      <c r="C264" s="214"/>
      <c r="D264" s="214"/>
      <c r="E264" s="214"/>
      <c r="F264" s="214"/>
      <c r="G264" s="214"/>
      <c r="H264" s="214"/>
      <c r="I264" s="214"/>
      <c r="J264" s="214"/>
      <c r="K264" s="214"/>
      <c r="L264" s="214"/>
      <c r="M264" s="214"/>
      <c r="N264" s="214"/>
      <c r="O264" s="214"/>
      <c r="P264" s="214"/>
      <c r="Q264" s="214"/>
      <c r="R264" s="214"/>
    </row>
    <row r="265" spans="1:18" s="22" customFormat="1" ht="164.25" hidden="1" customHeight="1" x14ac:dyDescent="0.25">
      <c r="A265" s="214"/>
      <c r="B265" s="214"/>
      <c r="C265" s="214"/>
      <c r="D265" s="214"/>
      <c r="E265" s="214"/>
      <c r="F265" s="214"/>
      <c r="G265" s="214"/>
      <c r="H265" s="214"/>
      <c r="I265" s="214"/>
      <c r="J265" s="214"/>
      <c r="K265" s="214"/>
      <c r="L265" s="214"/>
      <c r="M265" s="214"/>
      <c r="N265" s="214"/>
      <c r="O265" s="214"/>
      <c r="P265" s="214"/>
      <c r="Q265" s="214"/>
      <c r="R265" s="214"/>
    </row>
    <row r="266" spans="1:18" s="22" customFormat="1" ht="164.25" hidden="1" customHeight="1" x14ac:dyDescent="0.25">
      <c r="A266" s="214"/>
      <c r="B266" s="214"/>
      <c r="C266" s="214"/>
      <c r="D266" s="214"/>
      <c r="E266" s="214"/>
      <c r="F266" s="214"/>
      <c r="G266" s="214"/>
      <c r="H266" s="214"/>
      <c r="I266" s="214"/>
      <c r="J266" s="214"/>
      <c r="K266" s="214"/>
      <c r="L266" s="214"/>
      <c r="M266" s="214"/>
      <c r="N266" s="214"/>
      <c r="O266" s="214"/>
      <c r="P266" s="214"/>
      <c r="Q266" s="214"/>
      <c r="R266" s="214"/>
    </row>
    <row r="267" spans="1:18" s="22" customFormat="1" ht="164.25" hidden="1" customHeight="1" x14ac:dyDescent="0.25">
      <c r="A267" s="214"/>
      <c r="B267" s="214"/>
      <c r="C267" s="214"/>
      <c r="D267" s="214"/>
      <c r="E267" s="214"/>
      <c r="F267" s="214"/>
      <c r="G267" s="214"/>
      <c r="H267" s="214"/>
      <c r="I267" s="214"/>
      <c r="J267" s="214"/>
      <c r="K267" s="214"/>
      <c r="L267" s="214"/>
      <c r="M267" s="214"/>
      <c r="N267" s="214"/>
      <c r="O267" s="214"/>
      <c r="P267" s="214"/>
      <c r="Q267" s="214"/>
      <c r="R267" s="214"/>
    </row>
    <row r="268" spans="1:18" s="22" customFormat="1" ht="164.25" hidden="1" customHeight="1" x14ac:dyDescent="0.25">
      <c r="A268" s="214"/>
      <c r="B268" s="214"/>
      <c r="C268" s="214"/>
      <c r="D268" s="214"/>
      <c r="E268" s="214"/>
      <c r="F268" s="214"/>
      <c r="G268" s="214"/>
      <c r="H268" s="214"/>
      <c r="I268" s="214"/>
      <c r="J268" s="214"/>
      <c r="K268" s="214"/>
      <c r="L268" s="214"/>
      <c r="M268" s="214"/>
      <c r="N268" s="214"/>
      <c r="O268" s="214"/>
      <c r="P268" s="214"/>
      <c r="Q268" s="214"/>
      <c r="R268" s="214"/>
    </row>
    <row r="269" spans="1:18" s="22" customFormat="1" ht="164.25" hidden="1" customHeight="1" x14ac:dyDescent="0.25">
      <c r="A269" s="214"/>
      <c r="B269" s="214"/>
      <c r="C269" s="214"/>
      <c r="D269" s="214"/>
      <c r="E269" s="214"/>
      <c r="F269" s="214"/>
      <c r="G269" s="214"/>
      <c r="H269" s="214"/>
      <c r="I269" s="214"/>
      <c r="J269" s="214"/>
      <c r="K269" s="214"/>
      <c r="L269" s="214"/>
      <c r="M269" s="214"/>
      <c r="N269" s="214"/>
      <c r="O269" s="214"/>
      <c r="P269" s="214"/>
      <c r="Q269" s="214"/>
      <c r="R269" s="214"/>
    </row>
    <row r="270" spans="1:18" s="22" customFormat="1" ht="164.25" hidden="1" customHeight="1" x14ac:dyDescent="0.25">
      <c r="A270" s="214"/>
      <c r="B270" s="214"/>
      <c r="C270" s="214"/>
      <c r="D270" s="214"/>
      <c r="E270" s="214"/>
      <c r="F270" s="214"/>
      <c r="G270" s="214"/>
      <c r="H270" s="214"/>
      <c r="I270" s="214"/>
      <c r="J270" s="214"/>
      <c r="K270" s="214"/>
      <c r="L270" s="214"/>
      <c r="M270" s="214"/>
      <c r="N270" s="214"/>
      <c r="O270" s="214"/>
      <c r="P270" s="214"/>
      <c r="Q270" s="214"/>
      <c r="R270" s="214"/>
    </row>
    <row r="271" spans="1:18" s="22" customFormat="1" ht="164.25" hidden="1" customHeight="1" x14ac:dyDescent="0.25">
      <c r="A271" s="214"/>
      <c r="B271" s="214"/>
      <c r="C271" s="214"/>
      <c r="D271" s="214"/>
      <c r="E271" s="214"/>
      <c r="F271" s="214"/>
      <c r="G271" s="214"/>
      <c r="H271" s="214"/>
      <c r="I271" s="214"/>
      <c r="J271" s="214"/>
      <c r="K271" s="214"/>
      <c r="L271" s="214"/>
      <c r="M271" s="214"/>
      <c r="N271" s="214"/>
      <c r="O271" s="214"/>
      <c r="P271" s="214"/>
      <c r="Q271" s="214"/>
      <c r="R271" s="214"/>
    </row>
    <row r="272" spans="1:18" s="22" customFormat="1" ht="164.25" hidden="1" customHeight="1" x14ac:dyDescent="0.25">
      <c r="A272" s="214"/>
      <c r="B272" s="214"/>
      <c r="C272" s="214"/>
      <c r="D272" s="214"/>
      <c r="E272" s="214"/>
      <c r="F272" s="214"/>
      <c r="G272" s="214"/>
      <c r="H272" s="214"/>
      <c r="I272" s="214"/>
      <c r="J272" s="214"/>
      <c r="K272" s="214"/>
      <c r="L272" s="214"/>
      <c r="M272" s="214"/>
      <c r="N272" s="214"/>
      <c r="O272" s="214"/>
      <c r="P272" s="214"/>
      <c r="Q272" s="214"/>
      <c r="R272" s="214"/>
    </row>
    <row r="273" spans="1:18" s="22" customFormat="1" ht="164.25" hidden="1" customHeight="1" x14ac:dyDescent="0.25">
      <c r="A273" s="214"/>
      <c r="B273" s="214"/>
      <c r="C273" s="214"/>
      <c r="D273" s="214"/>
      <c r="E273" s="214"/>
      <c r="F273" s="214"/>
      <c r="G273" s="214"/>
      <c r="H273" s="214"/>
      <c r="I273" s="214"/>
      <c r="J273" s="214"/>
      <c r="K273" s="214"/>
      <c r="L273" s="214"/>
      <c r="M273" s="214"/>
      <c r="N273" s="214"/>
      <c r="O273" s="214"/>
      <c r="P273" s="214"/>
      <c r="Q273" s="214"/>
      <c r="R273" s="214"/>
    </row>
    <row r="274" spans="1:18" s="22" customFormat="1" ht="164.25" hidden="1" customHeight="1" x14ac:dyDescent="0.25">
      <c r="A274" s="214"/>
      <c r="B274" s="214"/>
      <c r="C274" s="214"/>
      <c r="D274" s="214"/>
      <c r="E274" s="214"/>
      <c r="F274" s="214"/>
      <c r="G274" s="214"/>
      <c r="H274" s="214"/>
      <c r="I274" s="214"/>
      <c r="J274" s="214"/>
      <c r="K274" s="214"/>
      <c r="L274" s="214"/>
      <c r="M274" s="214"/>
      <c r="N274" s="214"/>
      <c r="O274" s="214"/>
      <c r="P274" s="214"/>
      <c r="Q274" s="214"/>
      <c r="R274" s="214"/>
    </row>
    <row r="275" spans="1:18" s="22" customFormat="1" ht="164.25" hidden="1" customHeight="1" x14ac:dyDescent="0.25">
      <c r="A275" s="214"/>
      <c r="B275" s="214"/>
      <c r="C275" s="214"/>
      <c r="D275" s="214"/>
      <c r="E275" s="214"/>
      <c r="F275" s="214"/>
      <c r="G275" s="214"/>
      <c r="H275" s="214"/>
      <c r="I275" s="214"/>
      <c r="J275" s="214"/>
      <c r="K275" s="214"/>
      <c r="L275" s="214"/>
      <c r="M275" s="214"/>
      <c r="N275" s="214"/>
      <c r="O275" s="214"/>
      <c r="P275" s="214"/>
      <c r="Q275" s="214"/>
      <c r="R275" s="214"/>
    </row>
    <row r="276" spans="1:18" s="22" customFormat="1" ht="164.25" hidden="1" customHeight="1" x14ac:dyDescent="0.25">
      <c r="A276" s="214"/>
      <c r="B276" s="214"/>
      <c r="C276" s="214"/>
      <c r="D276" s="214"/>
      <c r="E276" s="214"/>
      <c r="F276" s="214"/>
      <c r="G276" s="214"/>
      <c r="H276" s="214"/>
      <c r="I276" s="214"/>
      <c r="J276" s="214"/>
      <c r="K276" s="214"/>
      <c r="L276" s="214"/>
      <c r="M276" s="214"/>
      <c r="N276" s="214"/>
      <c r="O276" s="214"/>
      <c r="P276" s="214"/>
      <c r="Q276" s="214"/>
      <c r="R276" s="214"/>
    </row>
    <row r="277" spans="1:18" s="22" customFormat="1" ht="164.25" hidden="1" customHeight="1" x14ac:dyDescent="0.25">
      <c r="A277" s="214"/>
      <c r="B277" s="214"/>
      <c r="C277" s="214"/>
      <c r="D277" s="214"/>
      <c r="E277" s="214"/>
      <c r="F277" s="214"/>
      <c r="G277" s="214"/>
      <c r="H277" s="214"/>
      <c r="I277" s="214"/>
      <c r="J277" s="214"/>
      <c r="K277" s="214"/>
      <c r="L277" s="214"/>
      <c r="M277" s="214"/>
      <c r="N277" s="214"/>
      <c r="O277" s="214"/>
      <c r="P277" s="214"/>
      <c r="Q277" s="214"/>
      <c r="R277" s="214"/>
    </row>
    <row r="278" spans="1:18" s="22" customFormat="1" ht="164.25" hidden="1" customHeight="1" x14ac:dyDescent="0.25">
      <c r="A278" s="214"/>
      <c r="B278" s="214"/>
      <c r="C278" s="214"/>
      <c r="D278" s="214"/>
      <c r="E278" s="214"/>
      <c r="F278" s="214"/>
      <c r="G278" s="214"/>
      <c r="H278" s="214"/>
      <c r="I278" s="214"/>
      <c r="J278" s="214"/>
      <c r="K278" s="214"/>
      <c r="L278" s="214"/>
      <c r="M278" s="214"/>
      <c r="N278" s="214"/>
      <c r="O278" s="214"/>
      <c r="P278" s="214"/>
      <c r="Q278" s="214"/>
      <c r="R278" s="214"/>
    </row>
    <row r="279" spans="1:18" s="22" customFormat="1" ht="164.25" hidden="1" customHeight="1" x14ac:dyDescent="0.25">
      <c r="A279" s="214"/>
      <c r="B279" s="214"/>
      <c r="C279" s="214"/>
      <c r="D279" s="214"/>
      <c r="E279" s="214"/>
      <c r="F279" s="214"/>
      <c r="G279" s="214"/>
      <c r="H279" s="214"/>
      <c r="I279" s="214"/>
      <c r="J279" s="214"/>
      <c r="K279" s="214"/>
      <c r="L279" s="214"/>
      <c r="M279" s="214"/>
      <c r="N279" s="214"/>
      <c r="O279" s="214"/>
      <c r="P279" s="214"/>
      <c r="Q279" s="214"/>
      <c r="R279" s="214"/>
    </row>
    <row r="280" spans="1:18" s="22" customFormat="1" ht="164.25" hidden="1" customHeight="1" x14ac:dyDescent="0.25">
      <c r="A280" s="214"/>
      <c r="B280" s="214"/>
      <c r="C280" s="214"/>
      <c r="D280" s="214"/>
      <c r="E280" s="214"/>
      <c r="F280" s="214"/>
      <c r="G280" s="214"/>
      <c r="H280" s="214"/>
      <c r="I280" s="214"/>
      <c r="J280" s="214"/>
      <c r="K280" s="214"/>
      <c r="L280" s="214"/>
      <c r="M280" s="214"/>
      <c r="N280" s="214"/>
      <c r="O280" s="214"/>
      <c r="P280" s="214"/>
      <c r="Q280" s="214"/>
      <c r="R280" s="214"/>
    </row>
    <row r="281" spans="1:18" s="22" customFormat="1" ht="164.25" hidden="1" customHeight="1" x14ac:dyDescent="0.25">
      <c r="A281" s="214"/>
      <c r="B281" s="214"/>
      <c r="C281" s="214"/>
      <c r="D281" s="214"/>
      <c r="E281" s="214"/>
      <c r="F281" s="214"/>
      <c r="G281" s="214"/>
      <c r="H281" s="214"/>
      <c r="I281" s="214"/>
      <c r="J281" s="214"/>
      <c r="K281" s="214"/>
      <c r="L281" s="214"/>
      <c r="M281" s="214"/>
      <c r="N281" s="214"/>
      <c r="O281" s="214"/>
      <c r="P281" s="214"/>
      <c r="Q281" s="214"/>
      <c r="R281" s="214"/>
    </row>
    <row r="282" spans="1:18" s="22" customFormat="1" ht="164.25" hidden="1" customHeight="1" x14ac:dyDescent="0.25">
      <c r="A282" s="214"/>
      <c r="B282" s="214"/>
      <c r="C282" s="214"/>
      <c r="D282" s="214"/>
      <c r="E282" s="214"/>
      <c r="F282" s="214"/>
      <c r="G282" s="214"/>
      <c r="H282" s="214"/>
      <c r="I282" s="214"/>
      <c r="J282" s="214"/>
      <c r="K282" s="214"/>
      <c r="L282" s="214"/>
      <c r="M282" s="214"/>
      <c r="N282" s="214"/>
      <c r="O282" s="214"/>
      <c r="P282" s="214"/>
      <c r="Q282" s="214"/>
      <c r="R282" s="214"/>
    </row>
    <row r="283" spans="1:18" s="22" customFormat="1" ht="164.25" hidden="1" customHeight="1" x14ac:dyDescent="0.25">
      <c r="A283" s="214"/>
      <c r="B283" s="214"/>
      <c r="C283" s="214"/>
      <c r="D283" s="214"/>
      <c r="E283" s="214"/>
      <c r="F283" s="214"/>
      <c r="G283" s="214"/>
      <c r="H283" s="214"/>
      <c r="I283" s="214"/>
      <c r="J283" s="214"/>
      <c r="K283" s="214"/>
      <c r="L283" s="214"/>
      <c r="M283" s="214"/>
      <c r="N283" s="214"/>
      <c r="O283" s="214"/>
      <c r="P283" s="214"/>
      <c r="Q283" s="214"/>
      <c r="R283" s="214"/>
    </row>
    <row r="284" spans="1:18" s="22" customFormat="1" ht="164.25" hidden="1" customHeight="1" x14ac:dyDescent="0.25">
      <c r="A284" s="214"/>
      <c r="B284" s="214"/>
      <c r="C284" s="214"/>
      <c r="D284" s="214"/>
      <c r="E284" s="214"/>
      <c r="F284" s="214"/>
      <c r="G284" s="214"/>
      <c r="H284" s="214"/>
      <c r="I284" s="214"/>
      <c r="J284" s="214"/>
      <c r="K284" s="214"/>
      <c r="L284" s="214"/>
      <c r="M284" s="214"/>
      <c r="N284" s="214"/>
      <c r="O284" s="214"/>
      <c r="P284" s="214"/>
      <c r="Q284" s="214"/>
      <c r="R284" s="214"/>
    </row>
    <row r="285" spans="1:18" s="22" customFormat="1" ht="164.25" hidden="1" customHeight="1" x14ac:dyDescent="0.25">
      <c r="A285" s="214"/>
      <c r="B285" s="214"/>
      <c r="C285" s="214"/>
      <c r="D285" s="214"/>
      <c r="E285" s="214"/>
      <c r="F285" s="214"/>
      <c r="G285" s="214"/>
      <c r="H285" s="214"/>
      <c r="I285" s="214"/>
      <c r="J285" s="214"/>
      <c r="K285" s="214"/>
      <c r="L285" s="214"/>
      <c r="M285" s="214"/>
      <c r="N285" s="214"/>
      <c r="O285" s="214"/>
      <c r="P285" s="214"/>
      <c r="Q285" s="214"/>
      <c r="R285" s="214"/>
    </row>
    <row r="286" spans="1:18" s="22" customFormat="1" ht="164.25" hidden="1" customHeight="1" x14ac:dyDescent="0.25">
      <c r="A286" s="214"/>
      <c r="B286" s="214"/>
      <c r="C286" s="214"/>
      <c r="D286" s="214"/>
      <c r="E286" s="214"/>
      <c r="F286" s="214"/>
      <c r="G286" s="214"/>
      <c r="H286" s="214"/>
      <c r="I286" s="214"/>
      <c r="J286" s="214"/>
      <c r="K286" s="214"/>
      <c r="L286" s="214"/>
      <c r="M286" s="214"/>
      <c r="N286" s="214"/>
      <c r="O286" s="214"/>
      <c r="P286" s="214"/>
      <c r="Q286" s="214"/>
      <c r="R286" s="214"/>
    </row>
    <row r="287" spans="1:18" s="22" customFormat="1" ht="164.25" hidden="1" customHeight="1" x14ac:dyDescent="0.25">
      <c r="A287" s="214"/>
      <c r="B287" s="214"/>
      <c r="C287" s="214"/>
      <c r="D287" s="214"/>
      <c r="E287" s="214"/>
      <c r="F287" s="214"/>
      <c r="G287" s="214"/>
      <c r="H287" s="214"/>
      <c r="I287" s="214"/>
      <c r="J287" s="214"/>
      <c r="K287" s="214"/>
      <c r="L287" s="214"/>
      <c r="M287" s="214"/>
      <c r="N287" s="214"/>
      <c r="O287" s="214"/>
      <c r="P287" s="214"/>
      <c r="Q287" s="214"/>
      <c r="R287" s="214"/>
    </row>
    <row r="288" spans="1:18" s="22" customFormat="1" ht="164.25" hidden="1" customHeight="1" x14ac:dyDescent="0.25">
      <c r="A288" s="214"/>
      <c r="B288" s="214"/>
      <c r="C288" s="214"/>
      <c r="D288" s="214"/>
      <c r="E288" s="214"/>
      <c r="F288" s="214"/>
      <c r="G288" s="214"/>
      <c r="H288" s="214"/>
      <c r="I288" s="214"/>
      <c r="J288" s="214"/>
      <c r="K288" s="214"/>
      <c r="L288" s="214"/>
      <c r="M288" s="214"/>
      <c r="N288" s="214"/>
      <c r="O288" s="214"/>
      <c r="P288" s="214"/>
      <c r="Q288" s="214"/>
      <c r="R288" s="214"/>
    </row>
    <row r="289" spans="1:18" s="22" customFormat="1" ht="164.25" hidden="1" customHeight="1" x14ac:dyDescent="0.25">
      <c r="A289" s="214"/>
      <c r="B289" s="214"/>
      <c r="C289" s="214"/>
      <c r="D289" s="214"/>
      <c r="E289" s="214"/>
      <c r="F289" s="214"/>
      <c r="G289" s="214"/>
      <c r="H289" s="214"/>
      <c r="I289" s="214"/>
      <c r="J289" s="214"/>
      <c r="K289" s="214"/>
      <c r="L289" s="214"/>
      <c r="M289" s="214"/>
      <c r="N289" s="214"/>
      <c r="O289" s="214"/>
      <c r="P289" s="214"/>
      <c r="Q289" s="214"/>
      <c r="R289" s="214"/>
    </row>
    <row r="290" spans="1:18" s="22" customFormat="1" ht="164.25" hidden="1" customHeight="1" x14ac:dyDescent="0.25">
      <c r="A290" s="214"/>
      <c r="B290" s="214"/>
      <c r="C290" s="214"/>
      <c r="D290" s="214"/>
      <c r="E290" s="214"/>
      <c r="F290" s="214"/>
      <c r="G290" s="214"/>
      <c r="H290" s="214"/>
      <c r="I290" s="214"/>
      <c r="J290" s="214"/>
      <c r="K290" s="214"/>
      <c r="L290" s="214"/>
      <c r="M290" s="214"/>
      <c r="N290" s="214"/>
      <c r="O290" s="214"/>
      <c r="P290" s="214"/>
      <c r="Q290" s="214"/>
      <c r="R290" s="214"/>
    </row>
    <row r="291" spans="1:18" s="22" customFormat="1" ht="164.25" hidden="1" customHeight="1" x14ac:dyDescent="0.25">
      <c r="A291" s="214"/>
      <c r="B291" s="214"/>
      <c r="C291" s="214"/>
      <c r="D291" s="214"/>
      <c r="E291" s="214"/>
      <c r="F291" s="214"/>
      <c r="G291" s="214"/>
      <c r="H291" s="214"/>
      <c r="I291" s="214"/>
      <c r="J291" s="214"/>
      <c r="K291" s="214"/>
      <c r="L291" s="214"/>
      <c r="M291" s="214"/>
      <c r="N291" s="214"/>
      <c r="O291" s="214"/>
      <c r="P291" s="214"/>
      <c r="Q291" s="214"/>
      <c r="R291" s="214"/>
    </row>
    <row r="292" spans="1:18" s="22" customFormat="1" ht="164.25" hidden="1" customHeight="1" x14ac:dyDescent="0.25">
      <c r="A292" s="214"/>
      <c r="B292" s="214"/>
      <c r="C292" s="214"/>
      <c r="D292" s="214"/>
      <c r="E292" s="214"/>
      <c r="F292" s="214"/>
      <c r="G292" s="214"/>
      <c r="H292" s="214"/>
      <c r="I292" s="214"/>
      <c r="J292" s="214"/>
      <c r="K292" s="214"/>
      <c r="L292" s="214"/>
      <c r="M292" s="214"/>
      <c r="N292" s="214"/>
      <c r="O292" s="214"/>
      <c r="P292" s="214"/>
      <c r="Q292" s="214"/>
      <c r="R292" s="214"/>
    </row>
    <row r="293" spans="1:18" s="22" customFormat="1" ht="164.25" hidden="1" customHeight="1" x14ac:dyDescent="0.25">
      <c r="A293" s="214"/>
      <c r="B293" s="214"/>
      <c r="C293" s="214"/>
      <c r="D293" s="214"/>
      <c r="E293" s="214"/>
      <c r="F293" s="214"/>
      <c r="G293" s="214"/>
      <c r="H293" s="214"/>
      <c r="I293" s="214"/>
      <c r="J293" s="214"/>
      <c r="K293" s="214"/>
      <c r="L293" s="214"/>
      <c r="M293" s="214"/>
      <c r="N293" s="214"/>
      <c r="O293" s="214"/>
      <c r="P293" s="214"/>
      <c r="Q293" s="214"/>
      <c r="R293" s="214"/>
    </row>
    <row r="294" spans="1:18" s="22" customFormat="1" ht="164.25" hidden="1" customHeight="1" x14ac:dyDescent="0.25">
      <c r="A294" s="214"/>
      <c r="B294" s="214"/>
      <c r="C294" s="214"/>
      <c r="D294" s="214"/>
      <c r="E294" s="214"/>
      <c r="F294" s="214"/>
      <c r="G294" s="214"/>
      <c r="H294" s="214"/>
      <c r="I294" s="214"/>
      <c r="J294" s="214"/>
      <c r="K294" s="214"/>
      <c r="L294" s="214"/>
      <c r="M294" s="214"/>
      <c r="N294" s="214"/>
      <c r="O294" s="214"/>
      <c r="P294" s="214"/>
      <c r="Q294" s="214"/>
      <c r="R294" s="214"/>
    </row>
    <row r="295" spans="1:18" s="22" customFormat="1" ht="164.25" hidden="1" customHeight="1" x14ac:dyDescent="0.25">
      <c r="A295" s="214"/>
      <c r="B295" s="214"/>
      <c r="C295" s="214"/>
      <c r="D295" s="214"/>
      <c r="E295" s="214"/>
      <c r="F295" s="214"/>
      <c r="G295" s="214"/>
      <c r="H295" s="214"/>
      <c r="I295" s="214"/>
      <c r="J295" s="214"/>
      <c r="K295" s="214"/>
      <c r="L295" s="214"/>
      <c r="M295" s="214"/>
      <c r="N295" s="214"/>
      <c r="O295" s="214"/>
      <c r="P295" s="214"/>
      <c r="Q295" s="214"/>
      <c r="R295" s="214"/>
    </row>
    <row r="296" spans="1:18" s="22" customFormat="1" ht="164.25" hidden="1" customHeight="1" x14ac:dyDescent="0.25">
      <c r="A296" s="214"/>
      <c r="B296" s="214"/>
      <c r="C296" s="214"/>
      <c r="D296" s="214"/>
      <c r="E296" s="214"/>
      <c r="F296" s="214"/>
      <c r="G296" s="214"/>
      <c r="H296" s="214"/>
      <c r="I296" s="214"/>
      <c r="J296" s="214"/>
      <c r="K296" s="214"/>
      <c r="L296" s="214"/>
      <c r="M296" s="214"/>
      <c r="N296" s="214"/>
      <c r="O296" s="214"/>
      <c r="P296" s="214"/>
      <c r="Q296" s="214"/>
      <c r="R296" s="214"/>
    </row>
    <row r="297" spans="1:18" s="22" customFormat="1" ht="164.25" hidden="1" customHeight="1" x14ac:dyDescent="0.25">
      <c r="A297" s="214"/>
      <c r="B297" s="214"/>
      <c r="C297" s="214"/>
      <c r="D297" s="214"/>
      <c r="E297" s="214"/>
      <c r="F297" s="214"/>
      <c r="G297" s="214"/>
      <c r="H297" s="214"/>
      <c r="I297" s="214"/>
      <c r="J297" s="214"/>
      <c r="K297" s="214"/>
      <c r="L297" s="214"/>
      <c r="M297" s="214"/>
      <c r="N297" s="214"/>
      <c r="O297" s="214"/>
      <c r="P297" s="214"/>
      <c r="Q297" s="214"/>
      <c r="R297" s="214"/>
    </row>
    <row r="298" spans="1:18" s="22" customFormat="1" ht="164.25" hidden="1" customHeight="1" x14ac:dyDescent="0.25">
      <c r="A298" s="214"/>
      <c r="B298" s="214"/>
      <c r="C298" s="214"/>
      <c r="D298" s="214"/>
      <c r="E298" s="214"/>
      <c r="F298" s="214"/>
      <c r="G298" s="214"/>
      <c r="H298" s="214"/>
      <c r="I298" s="214"/>
      <c r="J298" s="214"/>
      <c r="K298" s="214"/>
      <c r="L298" s="214"/>
      <c r="M298" s="214"/>
      <c r="N298" s="214"/>
      <c r="O298" s="214"/>
      <c r="P298" s="214"/>
      <c r="Q298" s="214"/>
      <c r="R298" s="214"/>
    </row>
    <row r="299" spans="1:18" s="22" customFormat="1" ht="164.25" hidden="1" customHeight="1" x14ac:dyDescent="0.25">
      <c r="A299" s="214"/>
      <c r="B299" s="214"/>
      <c r="C299" s="214"/>
      <c r="D299" s="214"/>
      <c r="E299" s="214"/>
      <c r="F299" s="214"/>
      <c r="G299" s="214"/>
      <c r="H299" s="214"/>
      <c r="I299" s="214"/>
      <c r="J299" s="214"/>
      <c r="K299" s="214"/>
      <c r="L299" s="214"/>
      <c r="M299" s="214"/>
      <c r="N299" s="214"/>
      <c r="O299" s="214"/>
      <c r="P299" s="214"/>
      <c r="Q299" s="214"/>
      <c r="R299" s="214"/>
    </row>
    <row r="300" spans="1:18" s="22" customFormat="1" ht="164.25" hidden="1" customHeight="1" x14ac:dyDescent="0.25">
      <c r="A300" s="214"/>
      <c r="B300" s="214"/>
      <c r="C300" s="214"/>
      <c r="D300" s="214"/>
      <c r="E300" s="214"/>
      <c r="F300" s="214"/>
      <c r="G300" s="214"/>
      <c r="H300" s="214"/>
      <c r="I300" s="214"/>
      <c r="J300" s="214"/>
      <c r="K300" s="214"/>
      <c r="L300" s="214"/>
      <c r="M300" s="214"/>
      <c r="N300" s="214"/>
      <c r="O300" s="214"/>
      <c r="P300" s="214"/>
      <c r="Q300" s="214"/>
      <c r="R300" s="214"/>
    </row>
    <row r="301" spans="1:18" s="22" customFormat="1" ht="164.25" hidden="1" customHeight="1" x14ac:dyDescent="0.25">
      <c r="A301" s="214"/>
      <c r="B301" s="214"/>
      <c r="C301" s="214"/>
      <c r="D301" s="214"/>
      <c r="E301" s="214"/>
      <c r="F301" s="214"/>
      <c r="G301" s="214"/>
      <c r="H301" s="214"/>
      <c r="I301" s="214"/>
      <c r="J301" s="214"/>
      <c r="K301" s="214"/>
      <c r="L301" s="214"/>
      <c r="M301" s="214"/>
      <c r="N301" s="214"/>
      <c r="O301" s="214"/>
      <c r="P301" s="214"/>
      <c r="Q301" s="214"/>
      <c r="R301" s="214"/>
    </row>
    <row r="302" spans="1:18" s="22" customFormat="1" ht="164.25" hidden="1" customHeight="1" x14ac:dyDescent="0.25">
      <c r="A302" s="214"/>
      <c r="B302" s="214"/>
      <c r="C302" s="214"/>
      <c r="D302" s="214"/>
      <c r="E302" s="214"/>
      <c r="F302" s="214"/>
      <c r="G302" s="214"/>
      <c r="H302" s="214"/>
      <c r="I302" s="214"/>
      <c r="J302" s="214"/>
      <c r="K302" s="214"/>
      <c r="L302" s="214"/>
      <c r="M302" s="214"/>
      <c r="N302" s="214"/>
      <c r="O302" s="214"/>
      <c r="P302" s="214"/>
      <c r="Q302" s="214"/>
      <c r="R302" s="214"/>
    </row>
    <row r="303" spans="1:18" s="22" customFormat="1" ht="164.25" hidden="1" customHeight="1" x14ac:dyDescent="0.25">
      <c r="A303" s="214"/>
      <c r="B303" s="214"/>
      <c r="C303" s="214"/>
      <c r="D303" s="214"/>
      <c r="E303" s="214"/>
      <c r="F303" s="214"/>
      <c r="G303" s="214"/>
      <c r="H303" s="214"/>
      <c r="I303" s="214"/>
      <c r="J303" s="214"/>
      <c r="K303" s="214"/>
      <c r="L303" s="214"/>
      <c r="M303" s="214"/>
      <c r="N303" s="214"/>
      <c r="O303" s="214"/>
      <c r="P303" s="214"/>
      <c r="Q303" s="214"/>
      <c r="R303" s="214"/>
    </row>
    <row r="304" spans="1:18" s="22" customFormat="1" ht="164.25" hidden="1" customHeight="1" x14ac:dyDescent="0.25">
      <c r="A304" s="214"/>
      <c r="B304" s="214"/>
      <c r="C304" s="214"/>
      <c r="D304" s="214"/>
      <c r="E304" s="214"/>
      <c r="F304" s="214"/>
      <c r="G304" s="214"/>
      <c r="H304" s="214"/>
      <c r="I304" s="214"/>
      <c r="J304" s="214"/>
      <c r="K304" s="214"/>
      <c r="L304" s="214"/>
      <c r="M304" s="214"/>
      <c r="N304" s="214"/>
      <c r="O304" s="214"/>
      <c r="P304" s="214"/>
      <c r="Q304" s="214"/>
      <c r="R304" s="214"/>
    </row>
    <row r="305" spans="1:18" s="22" customFormat="1" ht="164.25" hidden="1" customHeight="1" x14ac:dyDescent="0.25">
      <c r="A305" s="214"/>
      <c r="B305" s="214"/>
      <c r="C305" s="214"/>
      <c r="D305" s="214"/>
      <c r="E305" s="214"/>
      <c r="F305" s="214"/>
      <c r="G305" s="214"/>
      <c r="H305" s="214"/>
      <c r="I305" s="214"/>
      <c r="J305" s="214"/>
      <c r="K305" s="214"/>
      <c r="L305" s="214"/>
      <c r="M305" s="214"/>
      <c r="N305" s="214"/>
      <c r="O305" s="214"/>
      <c r="P305" s="214"/>
      <c r="Q305" s="214"/>
      <c r="R305" s="214"/>
    </row>
    <row r="306" spans="1:18" s="22" customFormat="1" ht="164.25" hidden="1" customHeight="1" x14ac:dyDescent="0.25">
      <c r="A306" s="214"/>
      <c r="B306" s="214"/>
      <c r="C306" s="214"/>
      <c r="D306" s="214"/>
      <c r="E306" s="214"/>
      <c r="F306" s="214"/>
      <c r="G306" s="214"/>
      <c r="H306" s="214"/>
      <c r="I306" s="214"/>
      <c r="J306" s="214"/>
      <c r="K306" s="214"/>
      <c r="L306" s="214"/>
      <c r="M306" s="214"/>
      <c r="N306" s="214"/>
      <c r="O306" s="214"/>
      <c r="P306" s="214"/>
      <c r="Q306" s="214"/>
      <c r="R306" s="214"/>
    </row>
    <row r="307" spans="1:18" s="22" customFormat="1" ht="164.25" hidden="1" customHeight="1" x14ac:dyDescent="0.25">
      <c r="A307" s="214"/>
      <c r="B307" s="214"/>
      <c r="C307" s="214"/>
      <c r="D307" s="214"/>
      <c r="E307" s="214"/>
      <c r="F307" s="214"/>
      <c r="G307" s="214"/>
      <c r="H307" s="214"/>
      <c r="I307" s="214"/>
      <c r="J307" s="214"/>
      <c r="K307" s="214"/>
      <c r="L307" s="214"/>
      <c r="M307" s="214"/>
      <c r="N307" s="214"/>
      <c r="O307" s="214"/>
      <c r="P307" s="214"/>
      <c r="Q307" s="214"/>
      <c r="R307" s="214"/>
    </row>
    <row r="308" spans="1:18" s="22" customFormat="1" ht="164.25" hidden="1" customHeight="1" x14ac:dyDescent="0.25">
      <c r="A308" s="214"/>
      <c r="B308" s="214"/>
      <c r="C308" s="214"/>
      <c r="D308" s="214"/>
      <c r="E308" s="214"/>
      <c r="F308" s="214"/>
      <c r="G308" s="214"/>
      <c r="H308" s="214"/>
      <c r="I308" s="214"/>
      <c r="J308" s="214"/>
      <c r="K308" s="214"/>
      <c r="L308" s="214"/>
      <c r="M308" s="214"/>
      <c r="N308" s="214"/>
      <c r="O308" s="214"/>
      <c r="P308" s="214"/>
      <c r="Q308" s="214"/>
      <c r="R308" s="214"/>
    </row>
    <row r="309" spans="1:18" s="22" customFormat="1" ht="164.25" hidden="1" customHeight="1" x14ac:dyDescent="0.25">
      <c r="A309" s="214"/>
      <c r="B309" s="214"/>
      <c r="C309" s="214"/>
      <c r="D309" s="214"/>
      <c r="E309" s="214"/>
      <c r="F309" s="214"/>
      <c r="G309" s="214"/>
      <c r="H309" s="214"/>
      <c r="I309" s="214"/>
      <c r="J309" s="214"/>
      <c r="K309" s="214"/>
      <c r="L309" s="214"/>
      <c r="M309" s="214"/>
      <c r="N309" s="214"/>
      <c r="O309" s="214"/>
      <c r="P309" s="214"/>
      <c r="Q309" s="214"/>
      <c r="R309" s="214"/>
    </row>
    <row r="310" spans="1:18" s="22" customFormat="1" ht="164.25" hidden="1" customHeight="1" x14ac:dyDescent="0.25">
      <c r="A310" s="214"/>
      <c r="B310" s="214"/>
      <c r="C310" s="214"/>
      <c r="D310" s="214"/>
      <c r="E310" s="214"/>
      <c r="F310" s="214"/>
      <c r="G310" s="214"/>
      <c r="H310" s="214"/>
      <c r="I310" s="214"/>
      <c r="J310" s="214"/>
      <c r="K310" s="214"/>
      <c r="L310" s="214"/>
      <c r="M310" s="214"/>
      <c r="N310" s="214"/>
      <c r="O310" s="214"/>
      <c r="P310" s="214"/>
      <c r="Q310" s="214"/>
      <c r="R310" s="214"/>
    </row>
    <row r="311" spans="1:18" s="22" customFormat="1" ht="164.25" hidden="1" customHeight="1" x14ac:dyDescent="0.25">
      <c r="A311" s="214"/>
      <c r="B311" s="214"/>
      <c r="C311" s="214"/>
      <c r="D311" s="214"/>
      <c r="E311" s="214"/>
      <c r="F311" s="214"/>
      <c r="G311" s="214"/>
      <c r="H311" s="214"/>
      <c r="I311" s="214"/>
      <c r="J311" s="214"/>
      <c r="K311" s="214"/>
      <c r="L311" s="214"/>
      <c r="M311" s="214"/>
      <c r="N311" s="214"/>
      <c r="O311" s="214"/>
      <c r="P311" s="214"/>
      <c r="Q311" s="214"/>
      <c r="R311" s="214"/>
    </row>
    <row r="312" spans="1:18" s="22" customFormat="1" ht="164.25" hidden="1" customHeight="1" x14ac:dyDescent="0.25">
      <c r="A312" s="214"/>
      <c r="B312" s="214"/>
      <c r="C312" s="214"/>
      <c r="D312" s="214"/>
      <c r="E312" s="214"/>
      <c r="F312" s="214"/>
      <c r="G312" s="214"/>
      <c r="H312" s="214"/>
      <c r="I312" s="214"/>
      <c r="J312" s="214"/>
      <c r="K312" s="214"/>
      <c r="L312" s="214"/>
      <c r="M312" s="214"/>
      <c r="N312" s="214"/>
      <c r="O312" s="214"/>
      <c r="P312" s="214"/>
      <c r="Q312" s="214"/>
      <c r="R312" s="214"/>
    </row>
    <row r="313" spans="1:18" s="22" customFormat="1" ht="164.25" hidden="1" customHeight="1" x14ac:dyDescent="0.25">
      <c r="A313" s="214"/>
      <c r="B313" s="214"/>
      <c r="C313" s="214"/>
      <c r="D313" s="214"/>
      <c r="E313" s="214"/>
      <c r="F313" s="214"/>
      <c r="G313" s="214"/>
      <c r="H313" s="214"/>
      <c r="I313" s="214"/>
      <c r="J313" s="214"/>
      <c r="K313" s="214"/>
      <c r="L313" s="214"/>
      <c r="M313" s="214"/>
      <c r="N313" s="214"/>
      <c r="O313" s="214"/>
      <c r="P313" s="214"/>
      <c r="Q313" s="214"/>
      <c r="R313" s="214"/>
    </row>
    <row r="314" spans="1:18" s="22" customFormat="1" ht="164.25" hidden="1" customHeight="1" x14ac:dyDescent="0.25">
      <c r="A314" s="214"/>
      <c r="B314" s="214"/>
      <c r="C314" s="214"/>
      <c r="D314" s="214"/>
      <c r="E314" s="214"/>
      <c r="F314" s="214"/>
      <c r="G314" s="214"/>
      <c r="H314" s="214"/>
      <c r="I314" s="214"/>
      <c r="J314" s="214"/>
      <c r="K314" s="214"/>
      <c r="L314" s="214"/>
      <c r="M314" s="214"/>
      <c r="N314" s="214"/>
      <c r="O314" s="214"/>
      <c r="P314" s="214"/>
      <c r="Q314" s="214"/>
      <c r="R314" s="214"/>
    </row>
    <row r="315" spans="1:18" s="22" customFormat="1" ht="164.25" hidden="1" customHeight="1" x14ac:dyDescent="0.25">
      <c r="A315" s="214"/>
      <c r="B315" s="214"/>
      <c r="C315" s="214"/>
      <c r="D315" s="214"/>
      <c r="E315" s="214"/>
      <c r="F315" s="214"/>
      <c r="G315" s="214"/>
      <c r="H315" s="214"/>
      <c r="I315" s="214"/>
      <c r="J315" s="214"/>
      <c r="K315" s="214"/>
      <c r="L315" s="214"/>
      <c r="M315" s="214"/>
      <c r="N315" s="214"/>
      <c r="O315" s="214"/>
      <c r="P315" s="214"/>
      <c r="Q315" s="214"/>
      <c r="R315" s="214"/>
    </row>
    <row r="316" spans="1:18" s="22" customFormat="1" ht="164.25" hidden="1" customHeight="1" x14ac:dyDescent="0.25">
      <c r="A316" s="214"/>
      <c r="B316" s="214"/>
      <c r="C316" s="214"/>
      <c r="D316" s="214"/>
      <c r="E316" s="214"/>
      <c r="F316" s="214"/>
      <c r="G316" s="214"/>
      <c r="H316" s="214"/>
      <c r="I316" s="214"/>
      <c r="J316" s="214"/>
      <c r="K316" s="214"/>
      <c r="L316" s="214"/>
      <c r="M316" s="214"/>
      <c r="N316" s="214"/>
      <c r="O316" s="214"/>
      <c r="P316" s="214"/>
      <c r="Q316" s="214"/>
      <c r="R316" s="214"/>
    </row>
    <row r="317" spans="1:18" s="22" customFormat="1" ht="164.25" hidden="1" customHeight="1" x14ac:dyDescent="0.25">
      <c r="A317" s="214"/>
      <c r="B317" s="214"/>
      <c r="C317" s="214"/>
      <c r="D317" s="214"/>
      <c r="E317" s="214"/>
      <c r="F317" s="214"/>
      <c r="G317" s="214"/>
      <c r="H317" s="214"/>
      <c r="I317" s="214"/>
      <c r="J317" s="214"/>
      <c r="K317" s="214"/>
      <c r="L317" s="214"/>
      <c r="M317" s="214"/>
      <c r="N317" s="214"/>
      <c r="O317" s="214"/>
      <c r="P317" s="214"/>
      <c r="Q317" s="214"/>
      <c r="R317" s="214"/>
    </row>
    <row r="318" spans="1:18" s="22" customFormat="1" ht="164.25" hidden="1" customHeight="1" x14ac:dyDescent="0.25">
      <c r="A318" s="214"/>
      <c r="B318" s="214"/>
      <c r="C318" s="214"/>
      <c r="D318" s="214"/>
      <c r="E318" s="214"/>
      <c r="F318" s="214"/>
      <c r="G318" s="214"/>
      <c r="H318" s="214"/>
      <c r="I318" s="214"/>
      <c r="J318" s="214"/>
      <c r="K318" s="214"/>
      <c r="L318" s="214"/>
      <c r="M318" s="214"/>
      <c r="N318" s="214"/>
      <c r="O318" s="214"/>
      <c r="P318" s="214"/>
      <c r="Q318" s="214"/>
      <c r="R318" s="214"/>
    </row>
    <row r="319" spans="1:18" s="22" customFormat="1" ht="164.25" hidden="1" customHeight="1" x14ac:dyDescent="0.25">
      <c r="A319" s="214"/>
      <c r="B319" s="214"/>
      <c r="C319" s="214"/>
      <c r="D319" s="214"/>
      <c r="E319" s="214"/>
      <c r="F319" s="214"/>
      <c r="G319" s="214"/>
      <c r="H319" s="214"/>
      <c r="I319" s="214"/>
      <c r="J319" s="214"/>
      <c r="K319" s="214"/>
      <c r="L319" s="214"/>
      <c r="M319" s="214"/>
      <c r="N319" s="214"/>
      <c r="O319" s="214"/>
      <c r="P319" s="214"/>
      <c r="Q319" s="214"/>
      <c r="R319" s="214"/>
    </row>
    <row r="320" spans="1:18" s="22" customFormat="1" ht="164.25" hidden="1" customHeight="1" x14ac:dyDescent="0.25">
      <c r="A320" s="214"/>
      <c r="B320" s="214"/>
      <c r="C320" s="214"/>
      <c r="D320" s="214"/>
      <c r="E320" s="214"/>
      <c r="F320" s="214"/>
      <c r="G320" s="214"/>
      <c r="H320" s="214"/>
      <c r="I320" s="214"/>
      <c r="J320" s="214"/>
      <c r="K320" s="214"/>
      <c r="L320" s="214"/>
      <c r="M320" s="214"/>
      <c r="N320" s="214"/>
      <c r="O320" s="214"/>
      <c r="P320" s="214"/>
      <c r="Q320" s="214"/>
      <c r="R320" s="214"/>
    </row>
    <row r="321" spans="1:18" s="22" customFormat="1" ht="164.25" hidden="1" customHeight="1" x14ac:dyDescent="0.25">
      <c r="A321" s="214"/>
      <c r="B321" s="214"/>
      <c r="C321" s="214"/>
      <c r="D321" s="214"/>
      <c r="E321" s="214"/>
      <c r="F321" s="214"/>
      <c r="G321" s="214"/>
      <c r="H321" s="214"/>
      <c r="I321" s="214"/>
      <c r="J321" s="214"/>
      <c r="K321" s="214"/>
      <c r="L321" s="214"/>
      <c r="M321" s="214"/>
      <c r="N321" s="214"/>
      <c r="O321" s="214"/>
      <c r="P321" s="214"/>
      <c r="Q321" s="214"/>
      <c r="R321" s="214"/>
    </row>
    <row r="322" spans="1:18" s="22" customFormat="1" ht="164.25" hidden="1" customHeight="1" x14ac:dyDescent="0.25">
      <c r="A322" s="214"/>
      <c r="B322" s="214"/>
      <c r="C322" s="214"/>
      <c r="D322" s="214"/>
      <c r="E322" s="214"/>
      <c r="F322" s="214"/>
      <c r="G322" s="214"/>
      <c r="H322" s="214"/>
      <c r="I322" s="214"/>
      <c r="J322" s="214"/>
      <c r="K322" s="214"/>
      <c r="L322" s="214"/>
      <c r="M322" s="214"/>
      <c r="N322" s="214"/>
      <c r="O322" s="214"/>
      <c r="P322" s="214"/>
      <c r="Q322" s="214"/>
      <c r="R322" s="214"/>
    </row>
    <row r="323" spans="1:18" s="22" customFormat="1" ht="164.25" hidden="1" customHeight="1" x14ac:dyDescent="0.25">
      <c r="A323" s="214"/>
      <c r="B323" s="214"/>
      <c r="C323" s="214"/>
      <c r="D323" s="214"/>
      <c r="E323" s="214"/>
      <c r="F323" s="214"/>
      <c r="G323" s="214"/>
      <c r="H323" s="214"/>
      <c r="I323" s="214"/>
      <c r="J323" s="214"/>
      <c r="K323" s="214"/>
      <c r="L323" s="214"/>
      <c r="M323" s="214"/>
      <c r="N323" s="214"/>
      <c r="O323" s="214"/>
      <c r="P323" s="214"/>
      <c r="Q323" s="214"/>
      <c r="R323" s="214"/>
    </row>
    <row r="324" spans="1:18" s="22" customFormat="1" ht="164.25" hidden="1" customHeight="1" x14ac:dyDescent="0.25">
      <c r="A324" s="214"/>
      <c r="B324" s="214"/>
      <c r="C324" s="214"/>
      <c r="D324" s="214"/>
      <c r="E324" s="214"/>
      <c r="F324" s="214"/>
      <c r="G324" s="214"/>
      <c r="H324" s="214"/>
      <c r="I324" s="214"/>
      <c r="J324" s="214"/>
      <c r="K324" s="214"/>
      <c r="L324" s="214"/>
      <c r="M324" s="214"/>
      <c r="N324" s="214"/>
      <c r="O324" s="214"/>
      <c r="P324" s="214"/>
      <c r="Q324" s="214"/>
      <c r="R324" s="214"/>
    </row>
    <row r="325" spans="1:18" s="22" customFormat="1" ht="164.25" hidden="1" customHeight="1" x14ac:dyDescent="0.25">
      <c r="A325" s="214"/>
      <c r="B325" s="214"/>
      <c r="C325" s="214"/>
      <c r="D325" s="214"/>
      <c r="E325" s="214"/>
      <c r="F325" s="214"/>
      <c r="G325" s="214"/>
      <c r="H325" s="214"/>
      <c r="I325" s="214"/>
      <c r="J325" s="214"/>
      <c r="K325" s="214"/>
      <c r="L325" s="214"/>
      <c r="M325" s="214"/>
      <c r="N325" s="214"/>
      <c r="O325" s="214"/>
      <c r="P325" s="214"/>
      <c r="Q325" s="214"/>
      <c r="R325" s="214"/>
    </row>
    <row r="326" spans="1:18" s="22" customFormat="1" ht="164.25" hidden="1" customHeight="1" x14ac:dyDescent="0.25">
      <c r="A326" s="214"/>
      <c r="B326" s="214"/>
      <c r="C326" s="214"/>
      <c r="D326" s="214"/>
      <c r="E326" s="214"/>
      <c r="F326" s="214"/>
      <c r="G326" s="214"/>
      <c r="H326" s="214"/>
      <c r="I326" s="214"/>
      <c r="J326" s="214"/>
      <c r="K326" s="214"/>
      <c r="L326" s="214"/>
      <c r="M326" s="214"/>
      <c r="N326" s="214"/>
      <c r="O326" s="214"/>
      <c r="P326" s="214"/>
      <c r="Q326" s="214"/>
      <c r="R326" s="214"/>
    </row>
    <row r="327" spans="1:18" s="22" customFormat="1" ht="164.25" hidden="1" customHeight="1" x14ac:dyDescent="0.25">
      <c r="A327" s="214"/>
      <c r="B327" s="214"/>
      <c r="C327" s="214"/>
      <c r="D327" s="214"/>
      <c r="E327" s="214"/>
      <c r="F327" s="214"/>
      <c r="G327" s="214"/>
      <c r="H327" s="214"/>
      <c r="I327" s="214"/>
      <c r="J327" s="214"/>
      <c r="K327" s="214"/>
      <c r="L327" s="214"/>
      <c r="M327" s="214"/>
      <c r="N327" s="214"/>
      <c r="O327" s="214"/>
      <c r="P327" s="214"/>
      <c r="Q327" s="214"/>
      <c r="R327" s="214"/>
    </row>
    <row r="328" spans="1:18" s="22" customFormat="1" ht="164.25" hidden="1" customHeight="1" x14ac:dyDescent="0.25">
      <c r="A328" s="214"/>
      <c r="B328" s="214"/>
      <c r="C328" s="214"/>
      <c r="D328" s="214"/>
      <c r="E328" s="214"/>
      <c r="F328" s="214"/>
      <c r="G328" s="214"/>
      <c r="H328" s="214"/>
      <c r="I328" s="214"/>
      <c r="J328" s="214"/>
      <c r="K328" s="214"/>
      <c r="L328" s="214"/>
      <c r="M328" s="214"/>
      <c r="N328" s="214"/>
      <c r="O328" s="214"/>
      <c r="P328" s="214"/>
      <c r="Q328" s="214"/>
      <c r="R328" s="214"/>
    </row>
    <row r="329" spans="1:18" s="22" customFormat="1" ht="164.25" hidden="1" customHeight="1" x14ac:dyDescent="0.25">
      <c r="A329" s="214"/>
      <c r="B329" s="214"/>
      <c r="C329" s="214"/>
      <c r="D329" s="214"/>
      <c r="E329" s="214"/>
      <c r="F329" s="214"/>
      <c r="G329" s="214"/>
      <c r="H329" s="214"/>
      <c r="I329" s="214"/>
      <c r="J329" s="214"/>
      <c r="K329" s="214"/>
      <c r="L329" s="214"/>
      <c r="M329" s="214"/>
      <c r="N329" s="214"/>
      <c r="O329" s="214"/>
      <c r="P329" s="214"/>
      <c r="Q329" s="214"/>
      <c r="R329" s="214"/>
    </row>
    <row r="330" spans="1:18" s="22" customFormat="1" ht="164.25" hidden="1" customHeight="1" x14ac:dyDescent="0.25">
      <c r="A330" s="214"/>
      <c r="B330" s="214"/>
      <c r="C330" s="214"/>
      <c r="D330" s="214"/>
      <c r="E330" s="214"/>
      <c r="F330" s="214"/>
      <c r="G330" s="214"/>
      <c r="H330" s="214"/>
      <c r="I330" s="214"/>
      <c r="J330" s="214"/>
      <c r="K330" s="214"/>
      <c r="L330" s="214"/>
      <c r="M330" s="214"/>
      <c r="N330" s="214"/>
      <c r="O330" s="214"/>
      <c r="P330" s="214"/>
      <c r="Q330" s="214"/>
      <c r="R330" s="214"/>
    </row>
    <row r="331" spans="1:18" s="22" customFormat="1" ht="164.25" hidden="1" customHeight="1" x14ac:dyDescent="0.25">
      <c r="A331" s="214"/>
      <c r="B331" s="214"/>
      <c r="C331" s="214"/>
      <c r="D331" s="214"/>
      <c r="E331" s="214"/>
      <c r="F331" s="214"/>
      <c r="G331" s="214"/>
      <c r="H331" s="214"/>
      <c r="I331" s="214"/>
      <c r="J331" s="214"/>
      <c r="K331" s="214"/>
      <c r="L331" s="214"/>
      <c r="M331" s="214"/>
      <c r="N331" s="214"/>
      <c r="O331" s="214"/>
      <c r="P331" s="214"/>
      <c r="Q331" s="214"/>
      <c r="R331" s="214"/>
    </row>
    <row r="332" spans="1:18" s="22" customFormat="1" ht="164.25" hidden="1" customHeight="1" x14ac:dyDescent="0.25">
      <c r="A332" s="214"/>
      <c r="B332" s="214"/>
      <c r="C332" s="214"/>
      <c r="D332" s="214"/>
      <c r="E332" s="214"/>
      <c r="F332" s="214"/>
      <c r="G332" s="214"/>
      <c r="H332" s="214"/>
      <c r="I332" s="214"/>
      <c r="J332" s="214"/>
      <c r="K332" s="214"/>
      <c r="L332" s="214"/>
      <c r="M332" s="214"/>
      <c r="N332" s="214"/>
      <c r="O332" s="214"/>
      <c r="P332" s="214"/>
      <c r="Q332" s="214"/>
      <c r="R332" s="214"/>
    </row>
    <row r="333" spans="1:18" s="22" customFormat="1" ht="164.25" hidden="1" customHeight="1" x14ac:dyDescent="0.25">
      <c r="A333" s="214"/>
      <c r="B333" s="214"/>
      <c r="C333" s="214"/>
      <c r="D333" s="214"/>
      <c r="E333" s="214"/>
      <c r="F333" s="214"/>
      <c r="G333" s="214"/>
      <c r="H333" s="214"/>
      <c r="I333" s="214"/>
      <c r="J333" s="214"/>
      <c r="K333" s="214"/>
      <c r="L333" s="214"/>
      <c r="M333" s="214"/>
      <c r="N333" s="214"/>
      <c r="O333" s="214"/>
      <c r="P333" s="214"/>
      <c r="Q333" s="214"/>
      <c r="R333" s="214"/>
    </row>
    <row r="334" spans="1:18" s="22" customFormat="1" ht="164.25" hidden="1" customHeight="1" x14ac:dyDescent="0.25">
      <c r="A334" s="214"/>
      <c r="B334" s="214"/>
      <c r="C334" s="214"/>
      <c r="D334" s="214"/>
      <c r="E334" s="214"/>
      <c r="F334" s="214"/>
      <c r="G334" s="214"/>
      <c r="H334" s="214"/>
      <c r="I334" s="214"/>
      <c r="J334" s="214"/>
      <c r="K334" s="214"/>
      <c r="L334" s="214"/>
      <c r="M334" s="214"/>
      <c r="N334" s="214"/>
      <c r="O334" s="214"/>
      <c r="P334" s="214"/>
      <c r="Q334" s="214"/>
      <c r="R334" s="214"/>
    </row>
    <row r="335" spans="1:18" s="22" customFormat="1" ht="164.25" hidden="1" customHeight="1" x14ac:dyDescent="0.25">
      <c r="A335" s="214"/>
      <c r="B335" s="214"/>
      <c r="C335" s="214"/>
      <c r="D335" s="214"/>
      <c r="E335" s="214"/>
      <c r="F335" s="214"/>
      <c r="G335" s="214"/>
      <c r="H335" s="214"/>
      <c r="I335" s="214"/>
      <c r="J335" s="214"/>
      <c r="K335" s="214"/>
      <c r="L335" s="214"/>
      <c r="M335" s="214"/>
      <c r="N335" s="214"/>
      <c r="O335" s="214"/>
      <c r="P335" s="214"/>
      <c r="Q335" s="214"/>
      <c r="R335" s="214"/>
    </row>
    <row r="336" spans="1:18" s="22" customFormat="1" ht="164.25" hidden="1" customHeight="1" x14ac:dyDescent="0.25">
      <c r="A336" s="214"/>
      <c r="B336" s="214"/>
      <c r="C336" s="214"/>
      <c r="D336" s="214"/>
      <c r="E336" s="214"/>
      <c r="F336" s="214"/>
      <c r="G336" s="214"/>
      <c r="H336" s="214"/>
      <c r="I336" s="214"/>
      <c r="J336" s="214"/>
      <c r="K336" s="214"/>
      <c r="L336" s="214"/>
      <c r="M336" s="214"/>
      <c r="N336" s="214"/>
      <c r="O336" s="214"/>
      <c r="P336" s="214"/>
      <c r="Q336" s="214"/>
      <c r="R336" s="214"/>
    </row>
    <row r="337" spans="1:18" s="22" customFormat="1" ht="164.25" hidden="1" customHeight="1" x14ac:dyDescent="0.25">
      <c r="A337" s="214"/>
      <c r="B337" s="214"/>
      <c r="C337" s="214"/>
      <c r="D337" s="214"/>
      <c r="E337" s="214"/>
      <c r="F337" s="214"/>
      <c r="G337" s="214"/>
      <c r="H337" s="214"/>
      <c r="I337" s="214"/>
      <c r="J337" s="214"/>
      <c r="K337" s="214"/>
      <c r="L337" s="214"/>
      <c r="M337" s="214"/>
      <c r="N337" s="214"/>
      <c r="O337" s="214"/>
      <c r="P337" s="214"/>
      <c r="Q337" s="214"/>
      <c r="R337" s="214"/>
    </row>
    <row r="338" spans="1:18" s="22" customFormat="1" ht="164.25" hidden="1" customHeight="1" x14ac:dyDescent="0.25">
      <c r="A338" s="214"/>
      <c r="B338" s="214"/>
      <c r="C338" s="214"/>
      <c r="D338" s="214"/>
      <c r="E338" s="214"/>
      <c r="F338" s="214"/>
      <c r="G338" s="214"/>
      <c r="H338" s="214"/>
      <c r="I338" s="214"/>
      <c r="J338" s="214"/>
      <c r="K338" s="214"/>
      <c r="L338" s="214"/>
      <c r="M338" s="214"/>
      <c r="N338" s="214"/>
      <c r="O338" s="214"/>
      <c r="P338" s="214"/>
      <c r="Q338" s="214"/>
      <c r="R338" s="214"/>
    </row>
    <row r="339" spans="1:18" s="22" customFormat="1" ht="164.25" hidden="1" customHeight="1" x14ac:dyDescent="0.25">
      <c r="A339" s="214"/>
      <c r="B339" s="214"/>
      <c r="C339" s="214"/>
      <c r="D339" s="214"/>
      <c r="E339" s="214"/>
      <c r="F339" s="214"/>
      <c r="G339" s="214"/>
      <c r="H339" s="214"/>
      <c r="I339" s="214"/>
      <c r="J339" s="214"/>
      <c r="K339" s="214"/>
      <c r="L339" s="214"/>
      <c r="M339" s="214"/>
      <c r="N339" s="214"/>
      <c r="O339" s="214"/>
      <c r="P339" s="214"/>
      <c r="Q339" s="214"/>
      <c r="R339" s="214"/>
    </row>
    <row r="340" spans="1:18" s="22" customFormat="1" ht="164.25" hidden="1" customHeight="1" x14ac:dyDescent="0.25">
      <c r="A340" s="214"/>
      <c r="B340" s="214"/>
      <c r="C340" s="214"/>
      <c r="D340" s="214"/>
      <c r="E340" s="214"/>
      <c r="F340" s="214"/>
      <c r="G340" s="214"/>
      <c r="H340" s="214"/>
      <c r="I340" s="214"/>
      <c r="J340" s="214"/>
      <c r="K340" s="214"/>
      <c r="L340" s="214"/>
      <c r="M340" s="214"/>
      <c r="N340" s="214"/>
      <c r="O340" s="214"/>
      <c r="P340" s="214"/>
      <c r="Q340" s="214"/>
      <c r="R340" s="214"/>
    </row>
    <row r="341" spans="1:18" s="22" customFormat="1" ht="164.25" hidden="1" customHeight="1" x14ac:dyDescent="0.25">
      <c r="A341" s="214"/>
      <c r="B341" s="214"/>
      <c r="C341" s="214"/>
      <c r="D341" s="214"/>
      <c r="E341" s="214"/>
      <c r="F341" s="214"/>
      <c r="G341" s="214"/>
      <c r="H341" s="214"/>
      <c r="I341" s="214"/>
      <c r="J341" s="214"/>
      <c r="K341" s="214"/>
      <c r="L341" s="214"/>
      <c r="M341" s="214"/>
      <c r="N341" s="214"/>
      <c r="O341" s="214"/>
      <c r="P341" s="214"/>
      <c r="Q341" s="214"/>
      <c r="R341" s="214"/>
    </row>
    <row r="342" spans="1:18" s="22" customFormat="1" ht="164.25" hidden="1" customHeight="1" x14ac:dyDescent="0.25">
      <c r="A342" s="214"/>
      <c r="B342" s="214"/>
      <c r="C342" s="214"/>
      <c r="D342" s="214"/>
      <c r="E342" s="214"/>
      <c r="F342" s="214"/>
      <c r="G342" s="214"/>
      <c r="H342" s="214"/>
      <c r="I342" s="214"/>
      <c r="J342" s="214"/>
      <c r="K342" s="214"/>
      <c r="L342" s="214"/>
      <c r="M342" s="214"/>
      <c r="N342" s="214"/>
      <c r="O342" s="214"/>
      <c r="P342" s="214"/>
      <c r="Q342" s="214"/>
      <c r="R342" s="214"/>
    </row>
    <row r="343" spans="1:18" s="22" customFormat="1" ht="164.25" hidden="1" customHeight="1" x14ac:dyDescent="0.25">
      <c r="A343" s="214"/>
      <c r="B343" s="214"/>
      <c r="C343" s="214"/>
      <c r="D343" s="214"/>
      <c r="E343" s="214"/>
      <c r="F343" s="214"/>
      <c r="G343" s="214"/>
      <c r="H343" s="214"/>
      <c r="I343" s="214"/>
      <c r="J343" s="214"/>
      <c r="K343" s="214"/>
      <c r="L343" s="214"/>
      <c r="M343" s="214"/>
      <c r="N343" s="214"/>
      <c r="O343" s="214"/>
      <c r="P343" s="214"/>
      <c r="Q343" s="214"/>
      <c r="R343" s="214"/>
    </row>
    <row r="344" spans="1:18" s="22" customFormat="1" ht="164.25" hidden="1" customHeight="1" x14ac:dyDescent="0.25">
      <c r="A344" s="214"/>
      <c r="B344" s="214"/>
      <c r="C344" s="214"/>
      <c r="D344" s="214"/>
      <c r="E344" s="214"/>
      <c r="F344" s="214"/>
      <c r="G344" s="214"/>
      <c r="H344" s="214"/>
      <c r="I344" s="214"/>
      <c r="J344" s="214"/>
      <c r="K344" s="214"/>
      <c r="L344" s="214"/>
      <c r="M344" s="214"/>
      <c r="N344" s="214"/>
      <c r="O344" s="214"/>
      <c r="P344" s="214"/>
      <c r="Q344" s="214"/>
      <c r="R344" s="214"/>
    </row>
    <row r="345" spans="1:18" s="22" customFormat="1" ht="164.25" hidden="1" customHeight="1" x14ac:dyDescent="0.25">
      <c r="A345" s="214"/>
      <c r="B345" s="214"/>
      <c r="C345" s="214"/>
      <c r="D345" s="214"/>
      <c r="E345" s="214"/>
      <c r="F345" s="214"/>
      <c r="G345" s="214"/>
      <c r="H345" s="214"/>
      <c r="I345" s="214"/>
      <c r="J345" s="214"/>
      <c r="K345" s="214"/>
      <c r="L345" s="214"/>
      <c r="M345" s="214"/>
      <c r="N345" s="214"/>
      <c r="O345" s="214"/>
      <c r="P345" s="214"/>
      <c r="Q345" s="214"/>
      <c r="R345" s="214"/>
    </row>
    <row r="346" spans="1:18" s="22" customFormat="1" ht="164.25" hidden="1" customHeight="1" x14ac:dyDescent="0.25">
      <c r="A346" s="214"/>
      <c r="B346" s="214"/>
      <c r="C346" s="214"/>
      <c r="D346" s="214"/>
      <c r="E346" s="214"/>
      <c r="F346" s="214"/>
      <c r="G346" s="214"/>
      <c r="H346" s="214"/>
      <c r="I346" s="214"/>
      <c r="J346" s="214"/>
      <c r="K346" s="214"/>
      <c r="L346" s="214"/>
      <c r="M346" s="214"/>
      <c r="N346" s="214"/>
      <c r="O346" s="214"/>
      <c r="P346" s="214"/>
      <c r="Q346" s="214"/>
      <c r="R346" s="214"/>
    </row>
    <row r="347" spans="1:18" s="22" customFormat="1" ht="164.25" hidden="1" customHeight="1" x14ac:dyDescent="0.25">
      <c r="A347" s="214"/>
      <c r="B347" s="214"/>
      <c r="C347" s="214"/>
      <c r="D347" s="214"/>
      <c r="E347" s="214"/>
      <c r="F347" s="214"/>
      <c r="G347" s="214"/>
      <c r="H347" s="214"/>
      <c r="I347" s="214"/>
      <c r="J347" s="214"/>
      <c r="K347" s="214"/>
      <c r="L347" s="214"/>
      <c r="M347" s="214"/>
      <c r="N347" s="214"/>
      <c r="O347" s="214"/>
      <c r="P347" s="214"/>
      <c r="Q347" s="214"/>
      <c r="R347" s="214"/>
    </row>
    <row r="348" spans="1:18" s="22" customFormat="1" ht="164.25" hidden="1" customHeight="1" x14ac:dyDescent="0.25">
      <c r="A348" s="214"/>
      <c r="B348" s="214"/>
      <c r="C348" s="214"/>
      <c r="D348" s="214"/>
      <c r="E348" s="214"/>
      <c r="F348" s="214"/>
      <c r="G348" s="214"/>
      <c r="H348" s="214"/>
      <c r="I348" s="214"/>
      <c r="J348" s="214"/>
      <c r="K348" s="214"/>
      <c r="L348" s="214"/>
      <c r="M348" s="214"/>
      <c r="N348" s="214"/>
      <c r="O348" s="214"/>
      <c r="P348" s="214"/>
      <c r="Q348" s="214"/>
      <c r="R348" s="214"/>
    </row>
    <row r="349" spans="1:18" s="22" customFormat="1" ht="164.25" hidden="1" customHeight="1" x14ac:dyDescent="0.25">
      <c r="A349" s="214"/>
      <c r="B349" s="214"/>
      <c r="C349" s="214"/>
      <c r="D349" s="214"/>
      <c r="E349" s="214"/>
      <c r="F349" s="214"/>
      <c r="G349" s="214"/>
      <c r="H349" s="214"/>
      <c r="I349" s="214"/>
      <c r="J349" s="214"/>
      <c r="K349" s="214"/>
      <c r="L349" s="214"/>
      <c r="M349" s="214"/>
      <c r="N349" s="214"/>
      <c r="O349" s="214"/>
      <c r="P349" s="214"/>
      <c r="Q349" s="214"/>
      <c r="R349" s="214"/>
    </row>
    <row r="350" spans="1:18" s="22" customFormat="1" ht="164.25" hidden="1" customHeight="1" x14ac:dyDescent="0.25">
      <c r="A350" s="214"/>
      <c r="B350" s="214"/>
      <c r="C350" s="214"/>
      <c r="D350" s="214"/>
      <c r="E350" s="214"/>
      <c r="F350" s="214"/>
      <c r="G350" s="214"/>
      <c r="H350" s="214"/>
      <c r="I350" s="214"/>
      <c r="J350" s="214"/>
      <c r="K350" s="214"/>
      <c r="L350" s="214"/>
      <c r="M350" s="214"/>
      <c r="N350" s="214"/>
      <c r="O350" s="214"/>
      <c r="P350" s="214"/>
      <c r="Q350" s="214"/>
      <c r="R350" s="214"/>
    </row>
    <row r="351" spans="1:18" s="22" customFormat="1" ht="164.25" hidden="1" customHeight="1" x14ac:dyDescent="0.25">
      <c r="A351" s="214"/>
      <c r="B351" s="214"/>
      <c r="C351" s="214"/>
      <c r="D351" s="214"/>
      <c r="E351" s="214"/>
      <c r="F351" s="214"/>
      <c r="G351" s="214"/>
      <c r="H351" s="214"/>
      <c r="I351" s="214"/>
      <c r="J351" s="214"/>
      <c r="K351" s="214"/>
      <c r="L351" s="214"/>
      <c r="M351" s="214"/>
      <c r="N351" s="214"/>
      <c r="O351" s="214"/>
      <c r="P351" s="214"/>
      <c r="Q351" s="214"/>
      <c r="R351" s="214"/>
    </row>
    <row r="352" spans="1:18" s="22" customFormat="1" ht="164.25" hidden="1" customHeight="1" x14ac:dyDescent="0.25">
      <c r="A352" s="214"/>
      <c r="B352" s="214"/>
      <c r="C352" s="214"/>
      <c r="D352" s="214"/>
      <c r="E352" s="214"/>
      <c r="F352" s="214"/>
      <c r="G352" s="214"/>
      <c r="H352" s="214"/>
      <c r="I352" s="214"/>
      <c r="J352" s="214"/>
      <c r="K352" s="214"/>
      <c r="L352" s="214"/>
      <c r="M352" s="214"/>
      <c r="N352" s="214"/>
      <c r="O352" s="214"/>
      <c r="P352" s="214"/>
      <c r="Q352" s="214"/>
      <c r="R352" s="214"/>
    </row>
    <row r="353" spans="1:18" s="22" customFormat="1" ht="164.25" hidden="1" customHeight="1" x14ac:dyDescent="0.25">
      <c r="A353" s="214"/>
      <c r="B353" s="214"/>
      <c r="C353" s="214"/>
      <c r="D353" s="214"/>
      <c r="E353" s="214"/>
      <c r="F353" s="214"/>
      <c r="G353" s="214"/>
      <c r="H353" s="214"/>
      <c r="I353" s="214"/>
      <c r="J353" s="214"/>
      <c r="K353" s="214"/>
      <c r="L353" s="214"/>
      <c r="M353" s="214"/>
      <c r="N353" s="214"/>
      <c r="O353" s="214"/>
      <c r="P353" s="214"/>
      <c r="Q353" s="214"/>
      <c r="R353" s="214"/>
    </row>
    <row r="354" spans="1:18" s="22" customFormat="1" ht="164.25" hidden="1" customHeight="1" x14ac:dyDescent="0.25">
      <c r="A354" s="214"/>
      <c r="B354" s="214"/>
      <c r="C354" s="214"/>
      <c r="D354" s="214"/>
      <c r="E354" s="214"/>
      <c r="F354" s="214"/>
      <c r="G354" s="214"/>
      <c r="H354" s="214"/>
      <c r="I354" s="214"/>
      <c r="J354" s="214"/>
      <c r="K354" s="214"/>
      <c r="L354" s="214"/>
      <c r="M354" s="214"/>
      <c r="N354" s="214"/>
      <c r="O354" s="214"/>
      <c r="P354" s="214"/>
      <c r="Q354" s="214"/>
      <c r="R354" s="214"/>
    </row>
    <row r="355" spans="1:18" s="22" customFormat="1" ht="164.25" hidden="1" customHeight="1" x14ac:dyDescent="0.25">
      <c r="A355" s="214"/>
      <c r="B355" s="214"/>
      <c r="C355" s="214"/>
      <c r="D355" s="214"/>
      <c r="E355" s="214"/>
      <c r="F355" s="214"/>
      <c r="G355" s="214"/>
      <c r="H355" s="214"/>
      <c r="I355" s="214"/>
      <c r="J355" s="214"/>
      <c r="K355" s="214"/>
      <c r="L355" s="214"/>
      <c r="M355" s="214"/>
      <c r="N355" s="214"/>
      <c r="O355" s="214"/>
      <c r="P355" s="214"/>
      <c r="Q355" s="214"/>
      <c r="R355" s="214"/>
    </row>
    <row r="356" spans="1:18" s="22" customFormat="1" ht="164.25" hidden="1" customHeight="1" x14ac:dyDescent="0.25">
      <c r="A356" s="214"/>
      <c r="B356" s="214"/>
      <c r="C356" s="214"/>
      <c r="D356" s="214"/>
      <c r="E356" s="214"/>
      <c r="F356" s="214"/>
      <c r="G356" s="214"/>
      <c r="H356" s="214"/>
      <c r="I356" s="214"/>
      <c r="J356" s="214"/>
      <c r="K356" s="214"/>
      <c r="L356" s="214"/>
      <c r="M356" s="214"/>
      <c r="N356" s="214"/>
      <c r="O356" s="214"/>
      <c r="P356" s="214"/>
      <c r="Q356" s="214"/>
      <c r="R356" s="214"/>
    </row>
    <row r="357" spans="1:18" s="22" customFormat="1" ht="164.25" hidden="1" customHeight="1" x14ac:dyDescent="0.25">
      <c r="A357" s="214"/>
      <c r="B357" s="214"/>
      <c r="C357" s="214"/>
      <c r="D357" s="214"/>
      <c r="E357" s="214"/>
      <c r="F357" s="214"/>
      <c r="G357" s="214"/>
      <c r="H357" s="214"/>
      <c r="I357" s="214"/>
      <c r="J357" s="214"/>
      <c r="K357" s="214"/>
      <c r="L357" s="214"/>
      <c r="M357" s="214"/>
      <c r="N357" s="214"/>
      <c r="O357" s="214"/>
      <c r="P357" s="214"/>
      <c r="Q357" s="214"/>
      <c r="R357" s="214"/>
    </row>
    <row r="358" spans="1:18" s="22" customFormat="1" ht="164.25" hidden="1" customHeight="1" x14ac:dyDescent="0.25">
      <c r="A358" s="214"/>
      <c r="B358" s="214"/>
      <c r="C358" s="214"/>
      <c r="D358" s="214"/>
      <c r="E358" s="214"/>
      <c r="F358" s="214"/>
      <c r="G358" s="214"/>
      <c r="H358" s="214"/>
      <c r="I358" s="214"/>
      <c r="J358" s="214"/>
      <c r="K358" s="214"/>
      <c r="L358" s="214"/>
      <c r="M358" s="214"/>
      <c r="N358" s="214"/>
      <c r="O358" s="214"/>
      <c r="P358" s="214"/>
      <c r="Q358" s="214"/>
      <c r="R358" s="214"/>
    </row>
    <row r="359" spans="1:18" s="22" customFormat="1" ht="164.25" hidden="1" customHeight="1" x14ac:dyDescent="0.25">
      <c r="A359" s="214"/>
      <c r="B359" s="214"/>
      <c r="C359" s="214"/>
      <c r="D359" s="214"/>
      <c r="E359" s="214"/>
      <c r="F359" s="214"/>
      <c r="G359" s="214"/>
      <c r="H359" s="214"/>
      <c r="I359" s="214"/>
      <c r="J359" s="214"/>
      <c r="K359" s="214"/>
      <c r="L359" s="214"/>
      <c r="M359" s="214"/>
      <c r="N359" s="214"/>
      <c r="O359" s="214"/>
      <c r="P359" s="214"/>
      <c r="Q359" s="214"/>
      <c r="R359" s="214"/>
    </row>
    <row r="360" spans="1:18" s="22" customFormat="1" ht="164.25" hidden="1" customHeight="1" x14ac:dyDescent="0.25">
      <c r="A360" s="214"/>
      <c r="B360" s="214"/>
      <c r="C360" s="214"/>
      <c r="D360" s="214"/>
      <c r="E360" s="214"/>
      <c r="F360" s="214"/>
      <c r="G360" s="214"/>
      <c r="H360" s="214"/>
      <c r="I360" s="214"/>
      <c r="J360" s="214"/>
      <c r="K360" s="214"/>
      <c r="L360" s="214"/>
      <c r="M360" s="214"/>
      <c r="N360" s="214"/>
      <c r="O360" s="214"/>
      <c r="P360" s="214"/>
      <c r="Q360" s="214"/>
      <c r="R360" s="214"/>
    </row>
    <row r="361" spans="1:18" s="22" customFormat="1" ht="164.25" hidden="1" customHeight="1" x14ac:dyDescent="0.25">
      <c r="A361" s="214"/>
      <c r="B361" s="214"/>
      <c r="C361" s="214"/>
      <c r="D361" s="214"/>
      <c r="E361" s="214"/>
      <c r="F361" s="214"/>
      <c r="G361" s="214"/>
      <c r="H361" s="214"/>
      <c r="I361" s="214"/>
      <c r="J361" s="214"/>
      <c r="K361" s="214"/>
      <c r="L361" s="214"/>
      <c r="M361" s="214"/>
      <c r="N361" s="214"/>
      <c r="O361" s="214"/>
      <c r="P361" s="214"/>
      <c r="Q361" s="214"/>
      <c r="R361" s="214"/>
    </row>
    <row r="362" spans="1:18" s="22" customFormat="1" ht="164.25" hidden="1" customHeight="1" x14ac:dyDescent="0.25">
      <c r="A362" s="214"/>
      <c r="B362" s="214"/>
      <c r="C362" s="214"/>
      <c r="D362" s="214"/>
      <c r="E362" s="214"/>
      <c r="F362" s="214"/>
      <c r="G362" s="214"/>
      <c r="H362" s="214"/>
      <c r="I362" s="214"/>
      <c r="J362" s="214"/>
      <c r="K362" s="214"/>
      <c r="L362" s="214"/>
      <c r="M362" s="214"/>
      <c r="N362" s="214"/>
      <c r="O362" s="214"/>
      <c r="P362" s="214"/>
      <c r="Q362" s="214"/>
      <c r="R362" s="214"/>
    </row>
    <row r="363" spans="1:18" s="22" customFormat="1" ht="164.25" hidden="1" customHeight="1" x14ac:dyDescent="0.25">
      <c r="A363" s="214"/>
      <c r="B363" s="214"/>
      <c r="C363" s="214"/>
      <c r="D363" s="214"/>
      <c r="E363" s="214"/>
      <c r="F363" s="214"/>
      <c r="G363" s="214"/>
      <c r="H363" s="214"/>
      <c r="I363" s="214"/>
      <c r="J363" s="214"/>
      <c r="K363" s="214"/>
      <c r="L363" s="214"/>
      <c r="M363" s="214"/>
      <c r="N363" s="214"/>
      <c r="O363" s="214"/>
      <c r="P363" s="214"/>
      <c r="Q363" s="214"/>
      <c r="R363" s="214"/>
    </row>
    <row r="364" spans="1:18" s="22" customFormat="1" ht="164.25" hidden="1" customHeight="1" x14ac:dyDescent="0.25">
      <c r="A364" s="214"/>
      <c r="B364" s="214"/>
      <c r="C364" s="214"/>
      <c r="D364" s="214"/>
      <c r="E364" s="214"/>
      <c r="F364" s="214"/>
      <c r="G364" s="214"/>
      <c r="H364" s="214"/>
      <c r="I364" s="214"/>
      <c r="J364" s="214"/>
      <c r="K364" s="214"/>
      <c r="L364" s="214"/>
      <c r="M364" s="214"/>
      <c r="N364" s="214"/>
      <c r="O364" s="214"/>
      <c r="P364" s="214"/>
      <c r="Q364" s="214"/>
      <c r="R364" s="214"/>
    </row>
    <row r="365" spans="1:18" s="22" customFormat="1" ht="164.25" hidden="1" customHeight="1" x14ac:dyDescent="0.25">
      <c r="A365" s="214"/>
      <c r="B365" s="214"/>
      <c r="C365" s="214"/>
      <c r="D365" s="214"/>
      <c r="E365" s="214"/>
      <c r="F365" s="214"/>
      <c r="G365" s="214"/>
      <c r="H365" s="214"/>
      <c r="I365" s="214"/>
      <c r="J365" s="214"/>
      <c r="K365" s="214"/>
      <c r="L365" s="214"/>
      <c r="M365" s="214"/>
      <c r="N365" s="214"/>
      <c r="O365" s="214"/>
      <c r="P365" s="214"/>
      <c r="Q365" s="214"/>
      <c r="R365" s="214"/>
    </row>
    <row r="366" spans="1:18" s="22" customFormat="1" ht="164.25" hidden="1" customHeight="1" x14ac:dyDescent="0.25">
      <c r="A366" s="214"/>
      <c r="B366" s="214"/>
      <c r="C366" s="214"/>
      <c r="D366" s="214"/>
      <c r="E366" s="214"/>
      <c r="F366" s="214"/>
      <c r="G366" s="214"/>
      <c r="H366" s="214"/>
      <c r="I366" s="214"/>
      <c r="J366" s="214"/>
      <c r="K366" s="214"/>
      <c r="L366" s="214"/>
      <c r="M366" s="214"/>
      <c r="N366" s="214"/>
      <c r="O366" s="214"/>
      <c r="P366" s="214"/>
      <c r="Q366" s="214"/>
      <c r="R366" s="214"/>
    </row>
    <row r="367" spans="1:18" s="22" customFormat="1" ht="164.25" hidden="1" customHeight="1" x14ac:dyDescent="0.25">
      <c r="A367" s="214"/>
      <c r="B367" s="214"/>
      <c r="C367" s="214"/>
      <c r="D367" s="214"/>
      <c r="E367" s="214"/>
      <c r="F367" s="214"/>
      <c r="G367" s="214"/>
      <c r="H367" s="214"/>
      <c r="I367" s="214"/>
      <c r="J367" s="214"/>
      <c r="K367" s="214"/>
      <c r="L367" s="214"/>
      <c r="M367" s="214"/>
      <c r="N367" s="214"/>
      <c r="O367" s="214"/>
      <c r="P367" s="214"/>
      <c r="Q367" s="214"/>
      <c r="R367" s="214"/>
    </row>
    <row r="368" spans="1:18" s="22" customFormat="1" ht="164.25" hidden="1" customHeight="1" x14ac:dyDescent="0.25">
      <c r="A368" s="214"/>
      <c r="B368" s="214"/>
      <c r="C368" s="214"/>
      <c r="D368" s="214"/>
      <c r="E368" s="214"/>
      <c r="F368" s="214"/>
      <c r="G368" s="214"/>
      <c r="H368" s="214"/>
      <c r="I368" s="214"/>
      <c r="J368" s="214"/>
      <c r="K368" s="214"/>
      <c r="L368" s="214"/>
      <c r="M368" s="214"/>
      <c r="N368" s="214"/>
      <c r="O368" s="214"/>
      <c r="P368" s="214"/>
      <c r="Q368" s="214"/>
      <c r="R368" s="214"/>
    </row>
    <row r="369" spans="1:18" s="22" customFormat="1" ht="164.25" hidden="1" customHeight="1" x14ac:dyDescent="0.25">
      <c r="A369" s="214"/>
      <c r="B369" s="214"/>
      <c r="C369" s="214"/>
      <c r="D369" s="214"/>
      <c r="E369" s="214"/>
      <c r="F369" s="214"/>
      <c r="G369" s="214"/>
      <c r="H369" s="214"/>
      <c r="I369" s="214"/>
      <c r="J369" s="214"/>
      <c r="K369" s="214"/>
      <c r="L369" s="214"/>
      <c r="M369" s="214"/>
      <c r="N369" s="214"/>
      <c r="O369" s="214"/>
      <c r="P369" s="214"/>
      <c r="Q369" s="214"/>
      <c r="R369" s="214"/>
    </row>
    <row r="370" spans="1:18" s="22" customFormat="1" ht="164.25" hidden="1" customHeight="1" x14ac:dyDescent="0.25">
      <c r="A370" s="214"/>
      <c r="B370" s="214"/>
      <c r="C370" s="214"/>
      <c r="D370" s="214"/>
      <c r="E370" s="214"/>
      <c r="F370" s="214"/>
      <c r="G370" s="214"/>
      <c r="H370" s="214"/>
      <c r="I370" s="214"/>
      <c r="J370" s="214"/>
      <c r="K370" s="214"/>
      <c r="L370" s="214"/>
      <c r="M370" s="214"/>
      <c r="N370" s="214"/>
      <c r="O370" s="214"/>
      <c r="P370" s="214"/>
      <c r="Q370" s="214"/>
      <c r="R370" s="214"/>
    </row>
    <row r="371" spans="1:18" s="22" customFormat="1" ht="164.25" hidden="1" customHeight="1" x14ac:dyDescent="0.25">
      <c r="A371" s="214"/>
      <c r="B371" s="214"/>
      <c r="C371" s="214"/>
      <c r="D371" s="214"/>
      <c r="E371" s="214"/>
      <c r="F371" s="214"/>
      <c r="G371" s="214"/>
      <c r="H371" s="214"/>
      <c r="I371" s="214"/>
      <c r="J371" s="214"/>
      <c r="K371" s="214"/>
      <c r="L371" s="214"/>
      <c r="M371" s="214"/>
      <c r="N371" s="214"/>
      <c r="O371" s="214"/>
      <c r="P371" s="214"/>
      <c r="Q371" s="214"/>
      <c r="R371" s="214"/>
    </row>
    <row r="372" spans="1:18" s="22" customFormat="1" ht="164.25" hidden="1" customHeight="1" x14ac:dyDescent="0.25">
      <c r="A372" s="214"/>
      <c r="B372" s="214"/>
      <c r="C372" s="214"/>
      <c r="D372" s="214"/>
      <c r="E372" s="214"/>
      <c r="F372" s="214"/>
      <c r="G372" s="214"/>
      <c r="H372" s="214"/>
      <c r="I372" s="214"/>
      <c r="J372" s="214"/>
      <c r="K372" s="214"/>
      <c r="L372" s="214"/>
      <c r="M372" s="214"/>
      <c r="N372" s="214"/>
      <c r="O372" s="214"/>
      <c r="P372" s="214"/>
      <c r="Q372" s="214"/>
      <c r="R372" s="214"/>
    </row>
    <row r="373" spans="1:18" s="22" customFormat="1" ht="164.25" hidden="1" customHeight="1" x14ac:dyDescent="0.25">
      <c r="A373" s="214"/>
      <c r="B373" s="214"/>
      <c r="C373" s="214"/>
      <c r="D373" s="214"/>
      <c r="E373" s="214"/>
      <c r="F373" s="214"/>
      <c r="G373" s="214"/>
      <c r="H373" s="214"/>
      <c r="I373" s="214"/>
      <c r="J373" s="214"/>
      <c r="K373" s="214"/>
      <c r="L373" s="214"/>
      <c r="M373" s="214"/>
      <c r="N373" s="214"/>
      <c r="O373" s="214"/>
      <c r="P373" s="214"/>
      <c r="Q373" s="214"/>
      <c r="R373" s="214"/>
    </row>
    <row r="374" spans="1:18" s="22" customFormat="1" ht="164.25" hidden="1" customHeight="1" x14ac:dyDescent="0.25">
      <c r="A374" s="214"/>
      <c r="B374" s="214"/>
      <c r="C374" s="214"/>
      <c r="D374" s="214"/>
      <c r="E374" s="214"/>
      <c r="F374" s="214"/>
      <c r="G374" s="214"/>
      <c r="H374" s="214"/>
      <c r="I374" s="214"/>
      <c r="J374" s="214"/>
      <c r="K374" s="214"/>
      <c r="L374" s="214"/>
      <c r="M374" s="214"/>
      <c r="N374" s="214"/>
      <c r="O374" s="214"/>
      <c r="P374" s="214"/>
      <c r="Q374" s="214"/>
      <c r="R374" s="214"/>
    </row>
    <row r="375" spans="1:18" s="22" customFormat="1" ht="164.25" hidden="1" customHeight="1" x14ac:dyDescent="0.25">
      <c r="A375" s="214"/>
      <c r="B375" s="214"/>
      <c r="C375" s="214"/>
      <c r="D375" s="214"/>
      <c r="E375" s="214"/>
      <c r="F375" s="214"/>
      <c r="G375" s="214"/>
      <c r="H375" s="214"/>
      <c r="I375" s="214"/>
      <c r="J375" s="214"/>
      <c r="K375" s="214"/>
      <c r="L375" s="214"/>
      <c r="M375" s="214"/>
      <c r="N375" s="214"/>
      <c r="O375" s="214"/>
      <c r="P375" s="214"/>
      <c r="Q375" s="214"/>
      <c r="R375" s="214"/>
    </row>
    <row r="376" spans="1:18" s="22" customFormat="1" ht="164.25" hidden="1" customHeight="1" x14ac:dyDescent="0.25">
      <c r="A376" s="214"/>
      <c r="B376" s="214"/>
      <c r="C376" s="214"/>
      <c r="D376" s="214"/>
      <c r="E376" s="214"/>
      <c r="F376" s="214"/>
      <c r="G376" s="214"/>
      <c r="H376" s="214"/>
      <c r="I376" s="214"/>
      <c r="J376" s="214"/>
      <c r="K376" s="214"/>
      <c r="L376" s="214"/>
      <c r="M376" s="214"/>
      <c r="N376" s="214"/>
      <c r="O376" s="214"/>
      <c r="P376" s="214"/>
      <c r="Q376" s="214"/>
      <c r="R376" s="214"/>
    </row>
    <row r="377" spans="1:18" s="22" customFormat="1" ht="164.25" hidden="1" customHeight="1" x14ac:dyDescent="0.25">
      <c r="A377" s="214"/>
      <c r="B377" s="214"/>
      <c r="C377" s="214"/>
      <c r="D377" s="214"/>
      <c r="E377" s="214"/>
      <c r="F377" s="214"/>
      <c r="G377" s="214"/>
      <c r="H377" s="214"/>
      <c r="I377" s="214"/>
      <c r="J377" s="214"/>
      <c r="K377" s="214"/>
      <c r="L377" s="214"/>
      <c r="M377" s="214"/>
      <c r="N377" s="214"/>
      <c r="O377" s="214"/>
      <c r="P377" s="214"/>
      <c r="Q377" s="214"/>
      <c r="R377" s="214"/>
    </row>
    <row r="378" spans="1:18" s="22" customFormat="1" ht="164.25" hidden="1" customHeight="1" x14ac:dyDescent="0.25">
      <c r="A378" s="214"/>
      <c r="B378" s="214"/>
      <c r="C378" s="214"/>
      <c r="D378" s="214"/>
      <c r="E378" s="214"/>
      <c r="F378" s="214"/>
      <c r="G378" s="214"/>
      <c r="H378" s="214"/>
      <c r="I378" s="214"/>
      <c r="J378" s="214"/>
      <c r="K378" s="214"/>
      <c r="L378" s="214"/>
      <c r="M378" s="214"/>
      <c r="N378" s="214"/>
      <c r="O378" s="214"/>
      <c r="P378" s="214"/>
      <c r="Q378" s="214"/>
      <c r="R378" s="214"/>
    </row>
    <row r="379" spans="1:18" s="22" customFormat="1" ht="164.25" hidden="1" customHeight="1" x14ac:dyDescent="0.25">
      <c r="A379" s="214"/>
      <c r="B379" s="214"/>
      <c r="C379" s="214"/>
      <c r="D379" s="214"/>
      <c r="E379" s="214"/>
      <c r="F379" s="214"/>
      <c r="G379" s="214"/>
      <c r="H379" s="214"/>
      <c r="I379" s="214"/>
      <c r="J379" s="214"/>
      <c r="K379" s="214"/>
      <c r="L379" s="214"/>
      <c r="M379" s="214"/>
      <c r="N379" s="214"/>
      <c r="O379" s="214"/>
      <c r="P379" s="214"/>
      <c r="Q379" s="214"/>
      <c r="R379" s="214"/>
    </row>
    <row r="380" spans="1:18" s="22" customFormat="1" ht="164.25" hidden="1" customHeight="1" x14ac:dyDescent="0.25">
      <c r="A380" s="214"/>
      <c r="B380" s="214"/>
      <c r="C380" s="214"/>
      <c r="D380" s="214"/>
      <c r="E380" s="214"/>
      <c r="F380" s="214"/>
      <c r="G380" s="214"/>
      <c r="H380" s="214"/>
      <c r="I380" s="214"/>
      <c r="J380" s="214"/>
      <c r="K380" s="214"/>
      <c r="L380" s="214"/>
      <c r="M380" s="214"/>
      <c r="N380" s="214"/>
      <c r="O380" s="214"/>
      <c r="P380" s="214"/>
      <c r="Q380" s="214"/>
      <c r="R380" s="214"/>
    </row>
    <row r="381" spans="1:18" s="22" customFormat="1" ht="164.25" hidden="1" customHeight="1" x14ac:dyDescent="0.25">
      <c r="A381" s="214"/>
      <c r="B381" s="214"/>
      <c r="C381" s="214"/>
      <c r="D381" s="214"/>
      <c r="E381" s="214"/>
      <c r="F381" s="214"/>
      <c r="G381" s="214"/>
      <c r="H381" s="214"/>
      <c r="I381" s="214"/>
      <c r="J381" s="214"/>
      <c r="K381" s="214"/>
      <c r="L381" s="214"/>
      <c r="M381" s="214"/>
      <c r="N381" s="214"/>
      <c r="O381" s="214"/>
      <c r="P381" s="214"/>
      <c r="Q381" s="214"/>
      <c r="R381" s="214"/>
    </row>
    <row r="382" spans="1:18" s="22" customFormat="1" ht="164.25" hidden="1" customHeight="1" x14ac:dyDescent="0.25">
      <c r="A382" s="214"/>
      <c r="B382" s="214"/>
      <c r="C382" s="214"/>
      <c r="D382" s="214"/>
      <c r="E382" s="214"/>
      <c r="F382" s="214"/>
      <c r="G382" s="214"/>
      <c r="H382" s="214"/>
      <c r="I382" s="214"/>
      <c r="J382" s="214"/>
      <c r="K382" s="214"/>
      <c r="L382" s="214"/>
      <c r="M382" s="214"/>
      <c r="N382" s="214"/>
      <c r="O382" s="214"/>
      <c r="P382" s="214"/>
      <c r="Q382" s="214"/>
      <c r="R382" s="214"/>
    </row>
    <row r="383" spans="1:18" s="22" customFormat="1" ht="164.25" hidden="1" customHeight="1" x14ac:dyDescent="0.25">
      <c r="A383" s="214"/>
      <c r="B383" s="214"/>
      <c r="C383" s="214"/>
      <c r="D383" s="214"/>
      <c r="E383" s="214"/>
      <c r="F383" s="214"/>
      <c r="G383" s="214"/>
      <c r="H383" s="214"/>
      <c r="I383" s="214"/>
      <c r="J383" s="214"/>
      <c r="K383" s="214"/>
      <c r="L383" s="214"/>
      <c r="M383" s="214"/>
      <c r="N383" s="214"/>
      <c r="O383" s="214"/>
      <c r="P383" s="214"/>
      <c r="Q383" s="214"/>
      <c r="R383" s="214"/>
    </row>
    <row r="384" spans="1:18" s="22" customFormat="1" ht="164.25" hidden="1" customHeight="1" x14ac:dyDescent="0.25">
      <c r="A384" s="214"/>
      <c r="B384" s="214"/>
      <c r="C384" s="214"/>
      <c r="D384" s="214"/>
      <c r="E384" s="214"/>
      <c r="F384" s="214"/>
      <c r="G384" s="214"/>
      <c r="H384" s="214"/>
      <c r="I384" s="214"/>
      <c r="J384" s="214"/>
      <c r="K384" s="214"/>
      <c r="L384" s="214"/>
      <c r="M384" s="214"/>
      <c r="N384" s="214"/>
      <c r="O384" s="214"/>
      <c r="P384" s="214"/>
      <c r="Q384" s="214"/>
      <c r="R384" s="214"/>
    </row>
    <row r="385" spans="1:18" s="22" customFormat="1" ht="164.25" hidden="1" customHeight="1" x14ac:dyDescent="0.25">
      <c r="A385" s="214"/>
      <c r="B385" s="214"/>
      <c r="C385" s="214"/>
      <c r="D385" s="214"/>
      <c r="E385" s="214"/>
      <c r="F385" s="214"/>
      <c r="G385" s="214"/>
      <c r="H385" s="214"/>
      <c r="I385" s="214"/>
      <c r="J385" s="214"/>
      <c r="K385" s="214"/>
      <c r="L385" s="214"/>
      <c r="M385" s="214"/>
      <c r="N385" s="214"/>
      <c r="O385" s="214"/>
      <c r="P385" s="214"/>
      <c r="Q385" s="214"/>
      <c r="R385" s="214"/>
    </row>
    <row r="386" spans="1:18" s="22" customFormat="1" ht="164.25" hidden="1" customHeight="1" x14ac:dyDescent="0.25">
      <c r="A386" s="214"/>
      <c r="B386" s="214"/>
      <c r="C386" s="214"/>
      <c r="D386" s="214"/>
      <c r="E386" s="214"/>
      <c r="F386" s="214"/>
      <c r="G386" s="214"/>
      <c r="H386" s="214"/>
      <c r="I386" s="214"/>
      <c r="J386" s="214"/>
      <c r="K386" s="214"/>
      <c r="L386" s="214"/>
      <c r="M386" s="214"/>
      <c r="N386" s="214"/>
      <c r="O386" s="214"/>
      <c r="P386" s="214"/>
      <c r="Q386" s="214"/>
      <c r="R386" s="214"/>
    </row>
    <row r="387" spans="1:18" s="22" customFormat="1" ht="164.25" hidden="1" customHeight="1" x14ac:dyDescent="0.25">
      <c r="A387" s="214"/>
      <c r="B387" s="214"/>
      <c r="C387" s="214"/>
      <c r="D387" s="214"/>
      <c r="E387" s="214"/>
      <c r="F387" s="214"/>
      <c r="G387" s="214"/>
      <c r="H387" s="214"/>
      <c r="I387" s="214"/>
      <c r="J387" s="214"/>
      <c r="K387" s="214"/>
      <c r="L387" s="214"/>
      <c r="M387" s="214"/>
      <c r="N387" s="214"/>
      <c r="O387" s="214"/>
      <c r="P387" s="214"/>
      <c r="Q387" s="214"/>
      <c r="R387" s="214"/>
    </row>
    <row r="388" spans="1:18" s="22" customFormat="1" ht="164.25" hidden="1" customHeight="1" x14ac:dyDescent="0.25">
      <c r="A388" s="214"/>
      <c r="B388" s="214"/>
      <c r="C388" s="214"/>
      <c r="D388" s="214"/>
      <c r="E388" s="214"/>
      <c r="F388" s="214"/>
      <c r="G388" s="214"/>
      <c r="H388" s="214"/>
      <c r="I388" s="214"/>
      <c r="J388" s="214"/>
      <c r="K388" s="214"/>
      <c r="L388" s="214"/>
      <c r="M388" s="214"/>
      <c r="N388" s="214"/>
      <c r="O388" s="214"/>
      <c r="P388" s="214"/>
      <c r="Q388" s="214"/>
      <c r="R388" s="214"/>
    </row>
    <row r="389" spans="1:18" s="22" customFormat="1" ht="164.25" hidden="1" customHeight="1" x14ac:dyDescent="0.25">
      <c r="A389" s="214"/>
      <c r="B389" s="214"/>
      <c r="C389" s="214"/>
      <c r="D389" s="214"/>
      <c r="E389" s="214"/>
      <c r="F389" s="214"/>
      <c r="G389" s="214"/>
      <c r="H389" s="214"/>
      <c r="I389" s="214"/>
      <c r="J389" s="214"/>
      <c r="K389" s="214"/>
      <c r="L389" s="214"/>
      <c r="M389" s="214"/>
      <c r="N389" s="214"/>
      <c r="O389" s="214"/>
      <c r="P389" s="214"/>
      <c r="Q389" s="214"/>
      <c r="R389" s="214"/>
    </row>
    <row r="390" spans="1:18" s="22" customFormat="1" ht="164.25" hidden="1" customHeight="1" x14ac:dyDescent="0.25">
      <c r="A390" s="214"/>
      <c r="B390" s="214"/>
      <c r="C390" s="214"/>
      <c r="D390" s="214"/>
      <c r="E390" s="214"/>
      <c r="F390" s="214"/>
      <c r="G390" s="214"/>
      <c r="H390" s="214"/>
      <c r="I390" s="214"/>
      <c r="J390" s="214"/>
      <c r="K390" s="214"/>
      <c r="L390" s="214"/>
      <c r="M390" s="214"/>
      <c r="N390" s="214"/>
      <c r="O390" s="214"/>
      <c r="P390" s="214"/>
      <c r="Q390" s="214"/>
      <c r="R390" s="214"/>
    </row>
    <row r="391" spans="1:18" s="22" customFormat="1" ht="164.25" hidden="1" customHeight="1" x14ac:dyDescent="0.25">
      <c r="A391" s="214"/>
      <c r="B391" s="214"/>
      <c r="C391" s="214"/>
      <c r="D391" s="214"/>
      <c r="E391" s="214"/>
      <c r="F391" s="214"/>
      <c r="G391" s="214"/>
      <c r="H391" s="214"/>
      <c r="I391" s="214"/>
      <c r="J391" s="214"/>
      <c r="K391" s="214"/>
      <c r="L391" s="214"/>
      <c r="M391" s="214"/>
      <c r="N391" s="214"/>
      <c r="O391" s="214"/>
      <c r="P391" s="214"/>
      <c r="Q391" s="214"/>
      <c r="R391" s="214"/>
    </row>
    <row r="392" spans="1:18" s="22" customFormat="1" ht="164.25" hidden="1" customHeight="1" x14ac:dyDescent="0.25">
      <c r="A392" s="214"/>
      <c r="B392" s="214"/>
      <c r="C392" s="214"/>
      <c r="D392" s="214"/>
      <c r="E392" s="214"/>
      <c r="F392" s="214"/>
      <c r="G392" s="214"/>
      <c r="H392" s="214"/>
      <c r="I392" s="214"/>
      <c r="J392" s="214"/>
      <c r="K392" s="214"/>
      <c r="L392" s="214"/>
      <c r="M392" s="214"/>
      <c r="N392" s="214"/>
      <c r="O392" s="214"/>
      <c r="P392" s="214"/>
      <c r="Q392" s="214"/>
      <c r="R392" s="214"/>
    </row>
    <row r="393" spans="1:18" s="22" customFormat="1" ht="164.25" hidden="1" customHeight="1" x14ac:dyDescent="0.25">
      <c r="A393" s="214"/>
      <c r="B393" s="214"/>
      <c r="C393" s="214"/>
      <c r="D393" s="214"/>
      <c r="E393" s="214"/>
      <c r="F393" s="214"/>
      <c r="G393" s="214"/>
      <c r="H393" s="214"/>
      <c r="I393" s="214"/>
      <c r="J393" s="214"/>
      <c r="K393" s="214"/>
      <c r="L393" s="214"/>
      <c r="M393" s="214"/>
      <c r="N393" s="214"/>
      <c r="O393" s="214"/>
      <c r="P393" s="214"/>
      <c r="Q393" s="214"/>
      <c r="R393" s="214"/>
    </row>
    <row r="394" spans="1:18" s="22" customFormat="1" ht="164.25" hidden="1" customHeight="1" x14ac:dyDescent="0.25">
      <c r="A394" s="214"/>
      <c r="B394" s="214"/>
      <c r="C394" s="214"/>
      <c r="D394" s="214"/>
      <c r="E394" s="214"/>
      <c r="F394" s="214"/>
      <c r="G394" s="214"/>
      <c r="H394" s="214"/>
      <c r="I394" s="214"/>
      <c r="J394" s="214"/>
      <c r="K394" s="214"/>
      <c r="L394" s="214"/>
      <c r="M394" s="214"/>
      <c r="N394" s="214"/>
      <c r="O394" s="214"/>
      <c r="P394" s="214"/>
      <c r="Q394" s="214"/>
      <c r="R394" s="214"/>
    </row>
    <row r="395" spans="1:18" s="22" customFormat="1" ht="164.25" hidden="1" customHeight="1" x14ac:dyDescent="0.25">
      <c r="A395" s="214"/>
      <c r="B395" s="214"/>
      <c r="C395" s="214"/>
      <c r="D395" s="214"/>
      <c r="E395" s="214"/>
      <c r="F395" s="214"/>
      <c r="G395" s="214"/>
      <c r="H395" s="214"/>
      <c r="I395" s="214"/>
      <c r="J395" s="214"/>
      <c r="K395" s="214"/>
      <c r="L395" s="214"/>
      <c r="M395" s="214"/>
      <c r="N395" s="214"/>
      <c r="O395" s="214"/>
      <c r="P395" s="214"/>
      <c r="Q395" s="214"/>
      <c r="R395" s="214"/>
    </row>
    <row r="396" spans="1:18" s="22" customFormat="1" ht="164.25" hidden="1" customHeight="1" x14ac:dyDescent="0.25">
      <c r="A396" s="214"/>
      <c r="B396" s="214"/>
      <c r="C396" s="214"/>
      <c r="D396" s="214"/>
      <c r="E396" s="214"/>
      <c r="F396" s="214"/>
      <c r="G396" s="214"/>
      <c r="H396" s="214"/>
      <c r="I396" s="214"/>
      <c r="J396" s="214"/>
      <c r="K396" s="214"/>
      <c r="L396" s="214"/>
      <c r="M396" s="214"/>
      <c r="N396" s="214"/>
      <c r="O396" s="214"/>
      <c r="P396" s="214"/>
      <c r="Q396" s="214"/>
      <c r="R396" s="214"/>
    </row>
    <row r="397" spans="1:18" s="22" customFormat="1" ht="164.25" hidden="1" customHeight="1" x14ac:dyDescent="0.25">
      <c r="A397" s="214"/>
      <c r="B397" s="214"/>
      <c r="C397" s="214"/>
      <c r="D397" s="214"/>
      <c r="E397" s="214"/>
      <c r="F397" s="214"/>
      <c r="G397" s="214"/>
      <c r="H397" s="214"/>
      <c r="I397" s="214"/>
      <c r="J397" s="214"/>
      <c r="K397" s="214"/>
      <c r="L397" s="214"/>
      <c r="M397" s="214"/>
      <c r="N397" s="214"/>
      <c r="O397" s="214"/>
      <c r="P397" s="214"/>
      <c r="Q397" s="214"/>
      <c r="R397" s="214"/>
    </row>
    <row r="398" spans="1:18" s="22" customFormat="1" ht="164.25" hidden="1" customHeight="1" x14ac:dyDescent="0.25">
      <c r="A398" s="214"/>
      <c r="B398" s="214"/>
      <c r="C398" s="214"/>
      <c r="D398" s="214"/>
      <c r="E398" s="214"/>
      <c r="F398" s="214"/>
      <c r="G398" s="214"/>
      <c r="H398" s="214"/>
      <c r="I398" s="214"/>
      <c r="J398" s="214"/>
      <c r="K398" s="214"/>
      <c r="L398" s="214"/>
      <c r="M398" s="214"/>
      <c r="N398" s="214"/>
      <c r="O398" s="214"/>
      <c r="P398" s="214"/>
      <c r="Q398" s="214"/>
      <c r="R398" s="214"/>
    </row>
    <row r="399" spans="1:18" s="22" customFormat="1" ht="164.25" hidden="1" customHeight="1" x14ac:dyDescent="0.25">
      <c r="A399" s="214"/>
      <c r="B399" s="214"/>
      <c r="C399" s="214"/>
      <c r="D399" s="214"/>
      <c r="E399" s="214"/>
      <c r="F399" s="214"/>
      <c r="G399" s="214"/>
      <c r="H399" s="214"/>
      <c r="I399" s="214"/>
      <c r="J399" s="214"/>
      <c r="K399" s="214"/>
      <c r="L399" s="214"/>
      <c r="M399" s="214"/>
      <c r="N399" s="214"/>
      <c r="O399" s="214"/>
      <c r="P399" s="214"/>
      <c r="Q399" s="214"/>
      <c r="R399" s="214"/>
    </row>
    <row r="400" spans="1:18" s="22" customFormat="1" ht="164.25" hidden="1" customHeight="1" x14ac:dyDescent="0.25">
      <c r="A400" s="214"/>
      <c r="B400" s="214"/>
      <c r="C400" s="214"/>
      <c r="D400" s="214"/>
      <c r="E400" s="214"/>
      <c r="F400" s="214"/>
      <c r="G400" s="214"/>
      <c r="H400" s="214"/>
      <c r="I400" s="214"/>
      <c r="J400" s="214"/>
      <c r="K400" s="214"/>
      <c r="L400" s="214"/>
      <c r="M400" s="214"/>
      <c r="N400" s="214"/>
      <c r="O400" s="214"/>
      <c r="P400" s="214"/>
      <c r="Q400" s="214"/>
      <c r="R400" s="214"/>
    </row>
    <row r="401" spans="1:18" s="22" customFormat="1" ht="164.25" hidden="1" customHeight="1" x14ac:dyDescent="0.25">
      <c r="A401" s="214"/>
      <c r="B401" s="214"/>
      <c r="C401" s="214"/>
      <c r="D401" s="214"/>
      <c r="E401" s="214"/>
      <c r="F401" s="214"/>
      <c r="G401" s="214"/>
      <c r="H401" s="214"/>
      <c r="I401" s="214"/>
      <c r="J401" s="214"/>
      <c r="K401" s="214"/>
      <c r="L401" s="214"/>
      <c r="M401" s="214"/>
      <c r="N401" s="214"/>
      <c r="O401" s="214"/>
      <c r="P401" s="214"/>
      <c r="Q401" s="214"/>
      <c r="R401" s="214"/>
    </row>
    <row r="402" spans="1:18" s="22" customFormat="1" ht="164.25" hidden="1" customHeight="1" x14ac:dyDescent="0.25">
      <c r="A402" s="214"/>
      <c r="B402" s="214"/>
      <c r="C402" s="214"/>
      <c r="D402" s="214"/>
      <c r="E402" s="214"/>
      <c r="F402" s="214"/>
      <c r="G402" s="214"/>
      <c r="H402" s="214"/>
      <c r="I402" s="214"/>
      <c r="J402" s="214"/>
      <c r="K402" s="214"/>
      <c r="L402" s="214"/>
      <c r="M402" s="214"/>
      <c r="N402" s="214"/>
      <c r="O402" s="214"/>
      <c r="P402" s="214"/>
      <c r="Q402" s="214"/>
      <c r="R402" s="214"/>
    </row>
    <row r="403" spans="1:18" s="22" customFormat="1" ht="164.25" hidden="1" customHeight="1" x14ac:dyDescent="0.25">
      <c r="A403" s="214"/>
      <c r="B403" s="214"/>
      <c r="C403" s="214"/>
      <c r="D403" s="214"/>
      <c r="E403" s="214"/>
      <c r="F403" s="214"/>
      <c r="G403" s="214"/>
      <c r="H403" s="214"/>
      <c r="I403" s="214"/>
      <c r="J403" s="214"/>
      <c r="K403" s="214"/>
      <c r="L403" s="214"/>
      <c r="M403" s="214"/>
      <c r="N403" s="214"/>
      <c r="O403" s="214"/>
      <c r="P403" s="214"/>
      <c r="Q403" s="214"/>
      <c r="R403" s="214"/>
    </row>
    <row r="404" spans="1:18" s="22" customFormat="1" ht="164.25" hidden="1" customHeight="1" x14ac:dyDescent="0.25">
      <c r="A404" s="214"/>
      <c r="B404" s="214"/>
      <c r="C404" s="214"/>
      <c r="D404" s="214"/>
      <c r="E404" s="214"/>
      <c r="F404" s="214"/>
      <c r="G404" s="214"/>
      <c r="H404" s="214"/>
      <c r="I404" s="214"/>
      <c r="J404" s="214"/>
      <c r="K404" s="214"/>
      <c r="L404" s="214"/>
      <c r="M404" s="214"/>
      <c r="N404" s="214"/>
      <c r="O404" s="214"/>
      <c r="P404" s="214"/>
      <c r="Q404" s="214"/>
      <c r="R404" s="214"/>
    </row>
    <row r="405" spans="1:18" s="22" customFormat="1" ht="164.25" hidden="1" customHeight="1" x14ac:dyDescent="0.25">
      <c r="A405" s="214"/>
      <c r="B405" s="214"/>
      <c r="C405" s="214"/>
      <c r="D405" s="214"/>
      <c r="E405" s="214"/>
      <c r="F405" s="214"/>
      <c r="G405" s="214"/>
      <c r="H405" s="214"/>
      <c r="I405" s="214"/>
      <c r="J405" s="214"/>
      <c r="K405" s="214"/>
      <c r="L405" s="214"/>
      <c r="M405" s="214"/>
      <c r="N405" s="214"/>
      <c r="O405" s="214"/>
      <c r="P405" s="214"/>
      <c r="Q405" s="214"/>
      <c r="R405" s="214"/>
    </row>
    <row r="406" spans="1:18" s="22" customFormat="1" ht="164.25" hidden="1" customHeight="1" x14ac:dyDescent="0.25">
      <c r="A406" s="214"/>
      <c r="B406" s="214"/>
      <c r="C406" s="214"/>
      <c r="D406" s="214"/>
      <c r="E406" s="214"/>
      <c r="F406" s="214"/>
      <c r="G406" s="214"/>
      <c r="H406" s="214"/>
      <c r="I406" s="214"/>
      <c r="J406" s="214"/>
      <c r="K406" s="214"/>
      <c r="L406" s="214"/>
      <c r="M406" s="214"/>
      <c r="N406" s="214"/>
      <c r="O406" s="214"/>
      <c r="P406" s="214"/>
      <c r="Q406" s="214"/>
      <c r="R406" s="214"/>
    </row>
    <row r="407" spans="1:18" s="22" customFormat="1" ht="164.25" hidden="1" customHeight="1" x14ac:dyDescent="0.25">
      <c r="A407" s="214"/>
      <c r="B407" s="214"/>
      <c r="C407" s="214"/>
      <c r="D407" s="214"/>
      <c r="E407" s="214"/>
      <c r="F407" s="214"/>
      <c r="G407" s="214"/>
      <c r="H407" s="214"/>
      <c r="I407" s="214"/>
      <c r="J407" s="214"/>
      <c r="K407" s="214"/>
      <c r="L407" s="214"/>
      <c r="M407" s="214"/>
      <c r="N407" s="214"/>
      <c r="O407" s="214"/>
      <c r="P407" s="214"/>
      <c r="Q407" s="214"/>
      <c r="R407" s="214"/>
    </row>
    <row r="408" spans="1:18" s="22" customFormat="1" ht="164.25" hidden="1" customHeight="1" x14ac:dyDescent="0.25">
      <c r="A408" s="214"/>
      <c r="B408" s="214"/>
      <c r="C408" s="214"/>
      <c r="D408" s="214"/>
      <c r="E408" s="214"/>
      <c r="F408" s="214"/>
      <c r="G408" s="214"/>
      <c r="H408" s="214"/>
      <c r="I408" s="214"/>
      <c r="J408" s="214"/>
      <c r="K408" s="214"/>
      <c r="L408" s="214"/>
      <c r="M408" s="214"/>
      <c r="N408" s="214"/>
      <c r="O408" s="214"/>
      <c r="P408" s="214"/>
      <c r="Q408" s="214"/>
      <c r="R408" s="214"/>
    </row>
    <row r="409" spans="1:18" s="22" customFormat="1" ht="164.25" hidden="1" customHeight="1" x14ac:dyDescent="0.25">
      <c r="A409" s="214"/>
      <c r="B409" s="214"/>
      <c r="C409" s="214"/>
      <c r="D409" s="214"/>
      <c r="E409" s="214"/>
      <c r="F409" s="214"/>
      <c r="G409" s="214"/>
      <c r="H409" s="214"/>
      <c r="I409" s="214"/>
      <c r="J409" s="214"/>
      <c r="K409" s="214"/>
      <c r="L409" s="214"/>
      <c r="M409" s="214"/>
      <c r="N409" s="214"/>
      <c r="O409" s="214"/>
      <c r="P409" s="214"/>
      <c r="Q409" s="214"/>
      <c r="R409" s="214"/>
    </row>
    <row r="410" spans="1:18" s="22" customFormat="1" ht="164.25" hidden="1" customHeight="1" x14ac:dyDescent="0.25">
      <c r="A410" s="214"/>
      <c r="B410" s="214"/>
      <c r="C410" s="214"/>
      <c r="D410" s="214"/>
      <c r="E410" s="214"/>
      <c r="F410" s="214"/>
      <c r="G410" s="214"/>
      <c r="H410" s="214"/>
      <c r="I410" s="214"/>
      <c r="J410" s="214"/>
      <c r="K410" s="214"/>
      <c r="L410" s="214"/>
      <c r="M410" s="214"/>
      <c r="N410" s="214"/>
      <c r="O410" s="214"/>
      <c r="P410" s="214"/>
      <c r="Q410" s="214"/>
      <c r="R410" s="214"/>
    </row>
    <row r="411" spans="1:18" s="22" customFormat="1" ht="164.25" hidden="1" customHeight="1" x14ac:dyDescent="0.25">
      <c r="A411" s="214"/>
      <c r="B411" s="214"/>
      <c r="C411" s="214"/>
      <c r="D411" s="214"/>
      <c r="E411" s="214"/>
      <c r="F411" s="214"/>
      <c r="G411" s="214"/>
      <c r="H411" s="214"/>
      <c r="I411" s="214"/>
      <c r="J411" s="214"/>
      <c r="K411" s="214"/>
      <c r="L411" s="214"/>
      <c r="M411" s="214"/>
      <c r="N411" s="214"/>
      <c r="O411" s="214"/>
      <c r="P411" s="214"/>
      <c r="Q411" s="214"/>
      <c r="R411" s="214"/>
    </row>
    <row r="412" spans="1:18" s="22" customFormat="1" ht="164.25" hidden="1" customHeight="1" x14ac:dyDescent="0.25">
      <c r="A412" s="214"/>
      <c r="B412" s="214"/>
      <c r="C412" s="214"/>
      <c r="D412" s="214"/>
      <c r="E412" s="214"/>
      <c r="F412" s="214"/>
      <c r="G412" s="214"/>
      <c r="H412" s="214"/>
      <c r="I412" s="214"/>
      <c r="J412" s="214"/>
      <c r="K412" s="214"/>
      <c r="L412" s="214"/>
      <c r="M412" s="214"/>
      <c r="N412" s="214"/>
      <c r="O412" s="214"/>
      <c r="P412" s="214"/>
      <c r="Q412" s="214"/>
      <c r="R412" s="214"/>
    </row>
    <row r="413" spans="1:18" s="22" customFormat="1" ht="164.25" hidden="1" customHeight="1" x14ac:dyDescent="0.25">
      <c r="A413" s="214"/>
      <c r="B413" s="214"/>
      <c r="C413" s="214"/>
      <c r="D413" s="214"/>
      <c r="E413" s="214"/>
      <c r="F413" s="214"/>
      <c r="G413" s="214"/>
      <c r="H413" s="214"/>
      <c r="I413" s="214"/>
      <c r="J413" s="214"/>
      <c r="K413" s="214"/>
      <c r="L413" s="214"/>
      <c r="M413" s="214"/>
      <c r="N413" s="214"/>
      <c r="O413" s="214"/>
      <c r="P413" s="214"/>
      <c r="Q413" s="214"/>
      <c r="R413" s="214"/>
    </row>
    <row r="414" spans="1:18" s="22" customFormat="1" ht="164.25" hidden="1" customHeight="1" x14ac:dyDescent="0.25">
      <c r="A414" s="214"/>
      <c r="B414" s="214"/>
      <c r="C414" s="214"/>
      <c r="D414" s="214"/>
      <c r="E414" s="214"/>
      <c r="F414" s="214"/>
      <c r="G414" s="214"/>
      <c r="H414" s="214"/>
      <c r="I414" s="214"/>
      <c r="J414" s="214"/>
      <c r="K414" s="214"/>
      <c r="L414" s="214"/>
      <c r="M414" s="214"/>
      <c r="N414" s="214"/>
      <c r="O414" s="214"/>
      <c r="P414" s="214"/>
      <c r="Q414" s="214"/>
      <c r="R414" s="214"/>
    </row>
    <row r="415" spans="1:18" s="22" customFormat="1" ht="164.25" hidden="1" customHeight="1" x14ac:dyDescent="0.25">
      <c r="A415" s="214"/>
      <c r="B415" s="214"/>
      <c r="C415" s="214"/>
      <c r="D415" s="214"/>
      <c r="E415" s="214"/>
      <c r="F415" s="214"/>
      <c r="G415" s="214"/>
      <c r="H415" s="214"/>
      <c r="I415" s="214"/>
      <c r="J415" s="214"/>
      <c r="K415" s="214"/>
      <c r="L415" s="214"/>
      <c r="M415" s="214"/>
      <c r="N415" s="214"/>
      <c r="O415" s="214"/>
      <c r="P415" s="214"/>
      <c r="Q415" s="214"/>
      <c r="R415" s="214"/>
    </row>
    <row r="416" spans="1:18" s="22" customFormat="1" ht="164.25" hidden="1" customHeight="1" x14ac:dyDescent="0.25">
      <c r="A416" s="214"/>
      <c r="B416" s="214"/>
      <c r="C416" s="214"/>
      <c r="D416" s="214"/>
      <c r="E416" s="214"/>
      <c r="F416" s="214"/>
      <c r="G416" s="214"/>
      <c r="H416" s="214"/>
      <c r="I416" s="214"/>
      <c r="J416" s="214"/>
      <c r="K416" s="214"/>
      <c r="L416" s="214"/>
      <c r="M416" s="214"/>
      <c r="N416" s="214"/>
      <c r="O416" s="214"/>
      <c r="P416" s="214"/>
      <c r="Q416" s="214"/>
      <c r="R416" s="214"/>
    </row>
    <row r="417" spans="1:18" s="22" customFormat="1" ht="164.25" hidden="1" customHeight="1" x14ac:dyDescent="0.25">
      <c r="A417" s="214"/>
      <c r="B417" s="214"/>
      <c r="C417" s="214"/>
      <c r="D417" s="214"/>
      <c r="E417" s="214"/>
      <c r="F417" s="214"/>
      <c r="G417" s="214"/>
      <c r="H417" s="214"/>
      <c r="I417" s="214"/>
      <c r="J417" s="214"/>
      <c r="K417" s="214"/>
      <c r="L417" s="214"/>
      <c r="M417" s="214"/>
      <c r="N417" s="214"/>
      <c r="O417" s="214"/>
      <c r="P417" s="214"/>
      <c r="Q417" s="214"/>
      <c r="R417" s="214"/>
    </row>
    <row r="418" spans="1:18" s="22" customFormat="1" ht="164.25" hidden="1" customHeight="1" x14ac:dyDescent="0.25">
      <c r="A418" s="214"/>
      <c r="B418" s="214"/>
      <c r="C418" s="214"/>
      <c r="D418" s="214"/>
      <c r="E418" s="214"/>
      <c r="F418" s="214"/>
      <c r="G418" s="214"/>
      <c r="H418" s="214"/>
      <c r="I418" s="214"/>
      <c r="J418" s="214"/>
      <c r="K418" s="214"/>
      <c r="L418" s="214"/>
      <c r="M418" s="214"/>
      <c r="N418" s="214"/>
      <c r="O418" s="214"/>
      <c r="P418" s="214"/>
      <c r="Q418" s="214"/>
      <c r="R418" s="214"/>
    </row>
    <row r="419" spans="1:18" s="22" customFormat="1" ht="164.25" hidden="1" customHeight="1" x14ac:dyDescent="0.25">
      <c r="A419" s="214"/>
      <c r="B419" s="214"/>
      <c r="C419" s="214"/>
      <c r="D419" s="214"/>
      <c r="E419" s="214"/>
      <c r="F419" s="214"/>
      <c r="G419" s="214"/>
      <c r="H419" s="214"/>
      <c r="I419" s="214"/>
      <c r="J419" s="214"/>
      <c r="K419" s="214"/>
      <c r="L419" s="214"/>
      <c r="M419" s="214"/>
      <c r="N419" s="214"/>
      <c r="O419" s="214"/>
      <c r="P419" s="214"/>
      <c r="Q419" s="214"/>
      <c r="R419" s="214"/>
    </row>
    <row r="420" spans="1:18" s="22" customFormat="1" ht="164.25" hidden="1" customHeight="1" x14ac:dyDescent="0.25">
      <c r="A420" s="214"/>
      <c r="B420" s="214"/>
      <c r="C420" s="214"/>
      <c r="D420" s="214"/>
      <c r="E420" s="214"/>
      <c r="F420" s="214"/>
      <c r="G420" s="214"/>
      <c r="H420" s="214"/>
      <c r="I420" s="214"/>
      <c r="J420" s="214"/>
      <c r="K420" s="214"/>
      <c r="L420" s="214"/>
      <c r="M420" s="214"/>
      <c r="N420" s="214"/>
      <c r="O420" s="214"/>
      <c r="P420" s="214"/>
      <c r="Q420" s="214"/>
      <c r="R420" s="214"/>
    </row>
    <row r="421" spans="1:18" s="22" customFormat="1" ht="164.25" hidden="1" customHeight="1" x14ac:dyDescent="0.25">
      <c r="A421" s="214"/>
      <c r="B421" s="214"/>
      <c r="C421" s="214"/>
      <c r="D421" s="214"/>
      <c r="E421" s="214"/>
      <c r="F421" s="214"/>
      <c r="G421" s="214"/>
      <c r="H421" s="214"/>
      <c r="I421" s="214"/>
      <c r="J421" s="214"/>
      <c r="K421" s="214"/>
      <c r="L421" s="214"/>
      <c r="M421" s="214"/>
      <c r="N421" s="214"/>
      <c r="O421" s="214"/>
      <c r="P421" s="214"/>
      <c r="Q421" s="214"/>
      <c r="R421" s="214"/>
    </row>
    <row r="422" spans="1:18" s="22" customFormat="1" ht="164.25" hidden="1" customHeight="1" x14ac:dyDescent="0.25">
      <c r="A422" s="214"/>
      <c r="B422" s="214"/>
      <c r="C422" s="214"/>
      <c r="D422" s="214"/>
      <c r="E422" s="214"/>
      <c r="F422" s="214"/>
      <c r="G422" s="214"/>
      <c r="H422" s="214"/>
      <c r="I422" s="214"/>
      <c r="J422" s="214"/>
      <c r="K422" s="214"/>
      <c r="L422" s="214"/>
      <c r="M422" s="214"/>
      <c r="N422" s="214"/>
      <c r="O422" s="214"/>
      <c r="P422" s="214"/>
      <c r="Q422" s="214"/>
      <c r="R422" s="214"/>
    </row>
    <row r="423" spans="1:18" s="22" customFormat="1" ht="164.25" hidden="1" customHeight="1" x14ac:dyDescent="0.25">
      <c r="A423" s="214"/>
      <c r="B423" s="214"/>
      <c r="C423" s="214"/>
      <c r="D423" s="214"/>
      <c r="E423" s="214"/>
      <c r="F423" s="214"/>
      <c r="G423" s="214"/>
      <c r="H423" s="214"/>
      <c r="I423" s="214"/>
      <c r="J423" s="214"/>
      <c r="K423" s="214"/>
      <c r="L423" s="214"/>
      <c r="M423" s="214"/>
      <c r="N423" s="214"/>
      <c r="O423" s="214"/>
      <c r="P423" s="214"/>
      <c r="Q423" s="214"/>
      <c r="R423" s="214"/>
    </row>
    <row r="424" spans="1:18" s="22" customFormat="1" ht="164.25" hidden="1" customHeight="1" x14ac:dyDescent="0.25">
      <c r="A424" s="214"/>
      <c r="B424" s="214"/>
      <c r="C424" s="214"/>
      <c r="D424" s="214"/>
      <c r="E424" s="214"/>
      <c r="F424" s="214"/>
      <c r="G424" s="214"/>
      <c r="H424" s="214"/>
      <c r="I424" s="214"/>
      <c r="J424" s="214"/>
      <c r="K424" s="214"/>
      <c r="L424" s="214"/>
      <c r="M424" s="214"/>
      <c r="N424" s="214"/>
      <c r="O424" s="214"/>
      <c r="P424" s="214"/>
      <c r="Q424" s="214"/>
      <c r="R424" s="214"/>
    </row>
    <row r="425" spans="1:18" s="22" customFormat="1" ht="164.25" hidden="1" customHeight="1" x14ac:dyDescent="0.25">
      <c r="A425" s="214"/>
      <c r="B425" s="214"/>
      <c r="C425" s="214"/>
      <c r="D425" s="214"/>
      <c r="E425" s="214"/>
      <c r="F425" s="214"/>
      <c r="G425" s="214"/>
      <c r="H425" s="214"/>
      <c r="I425" s="214"/>
      <c r="J425" s="214"/>
      <c r="K425" s="214"/>
      <c r="L425" s="214"/>
      <c r="M425" s="214"/>
      <c r="N425" s="214"/>
      <c r="O425" s="214"/>
      <c r="P425" s="214"/>
      <c r="Q425" s="214"/>
      <c r="R425" s="214"/>
    </row>
    <row r="426" spans="1:18" s="22" customFormat="1" ht="164.25" hidden="1" customHeight="1" x14ac:dyDescent="0.25">
      <c r="A426" s="214"/>
      <c r="B426" s="214"/>
      <c r="C426" s="214"/>
      <c r="D426" s="214"/>
      <c r="E426" s="214"/>
      <c r="F426" s="214"/>
      <c r="G426" s="214"/>
      <c r="H426" s="214"/>
      <c r="I426" s="214"/>
      <c r="J426" s="214"/>
      <c r="K426" s="214"/>
      <c r="L426" s="214"/>
      <c r="M426" s="214"/>
      <c r="N426" s="214"/>
      <c r="O426" s="214"/>
      <c r="P426" s="214"/>
      <c r="Q426" s="214"/>
      <c r="R426" s="214"/>
    </row>
    <row r="427" spans="1:18" s="22" customFormat="1" ht="164.25" hidden="1" customHeight="1" x14ac:dyDescent="0.25">
      <c r="A427" s="214"/>
      <c r="B427" s="214"/>
      <c r="C427" s="214"/>
      <c r="D427" s="214"/>
      <c r="E427" s="214"/>
      <c r="F427" s="214"/>
      <c r="G427" s="214"/>
      <c r="H427" s="214"/>
      <c r="I427" s="214"/>
      <c r="J427" s="214"/>
      <c r="K427" s="214"/>
      <c r="L427" s="214"/>
      <c r="M427" s="214"/>
      <c r="N427" s="214"/>
      <c r="O427" s="214"/>
      <c r="P427" s="214"/>
      <c r="Q427" s="214"/>
      <c r="R427" s="214"/>
    </row>
    <row r="428" spans="1:18" s="22" customFormat="1" ht="164.25" hidden="1" customHeight="1" x14ac:dyDescent="0.25">
      <c r="A428" s="214"/>
      <c r="B428" s="214"/>
      <c r="C428" s="214"/>
      <c r="D428" s="214"/>
      <c r="E428" s="214"/>
      <c r="F428" s="214"/>
      <c r="G428" s="214"/>
      <c r="H428" s="214"/>
      <c r="I428" s="214"/>
      <c r="J428" s="214"/>
      <c r="K428" s="214"/>
      <c r="L428" s="214"/>
      <c r="M428" s="214"/>
      <c r="N428" s="214"/>
      <c r="O428" s="214"/>
      <c r="P428" s="214"/>
      <c r="Q428" s="214"/>
      <c r="R428" s="214"/>
    </row>
    <row r="429" spans="1:18" s="22" customFormat="1" ht="164.25" hidden="1" customHeight="1" x14ac:dyDescent="0.25">
      <c r="A429" s="214"/>
      <c r="B429" s="214"/>
      <c r="C429" s="214"/>
      <c r="D429" s="214"/>
      <c r="E429" s="214"/>
      <c r="F429" s="214"/>
      <c r="G429" s="214"/>
      <c r="H429" s="214"/>
      <c r="I429" s="214"/>
      <c r="J429" s="214"/>
      <c r="K429" s="214"/>
      <c r="L429" s="214"/>
      <c r="M429" s="214"/>
      <c r="N429" s="214"/>
      <c r="O429" s="214"/>
      <c r="P429" s="214"/>
      <c r="Q429" s="214"/>
      <c r="R429" s="214"/>
    </row>
    <row r="430" spans="1:18" s="22" customFormat="1" ht="164.25" hidden="1" customHeight="1" x14ac:dyDescent="0.25">
      <c r="A430" s="214"/>
      <c r="B430" s="214"/>
      <c r="C430" s="214"/>
      <c r="D430" s="214"/>
      <c r="E430" s="214"/>
      <c r="F430" s="214"/>
      <c r="G430" s="214"/>
      <c r="H430" s="214"/>
      <c r="I430" s="214"/>
      <c r="J430" s="214"/>
      <c r="K430" s="214"/>
      <c r="L430" s="214"/>
      <c r="M430" s="214"/>
      <c r="N430" s="214"/>
      <c r="O430" s="214"/>
      <c r="P430" s="214"/>
      <c r="Q430" s="214"/>
      <c r="R430" s="214"/>
    </row>
    <row r="431" spans="1:18" s="22" customFormat="1" ht="164.25" hidden="1" customHeight="1" x14ac:dyDescent="0.25">
      <c r="A431" s="214"/>
      <c r="B431" s="214"/>
      <c r="C431" s="214"/>
      <c r="D431" s="214"/>
      <c r="E431" s="214"/>
      <c r="F431" s="214"/>
      <c r="G431" s="214"/>
      <c r="H431" s="214"/>
      <c r="I431" s="214"/>
      <c r="J431" s="214"/>
      <c r="K431" s="214"/>
      <c r="L431" s="214"/>
      <c r="M431" s="214"/>
      <c r="N431" s="214"/>
      <c r="O431" s="214"/>
      <c r="P431" s="214"/>
      <c r="Q431" s="214"/>
      <c r="R431" s="214"/>
    </row>
    <row r="432" spans="1:18" s="22" customFormat="1" ht="164.25" hidden="1" customHeight="1" x14ac:dyDescent="0.25">
      <c r="A432" s="214"/>
      <c r="B432" s="214"/>
      <c r="C432" s="214"/>
      <c r="D432" s="214"/>
      <c r="E432" s="214"/>
      <c r="F432" s="214"/>
      <c r="G432" s="214"/>
      <c r="H432" s="214"/>
      <c r="I432" s="214"/>
      <c r="J432" s="214"/>
      <c r="K432" s="214"/>
      <c r="L432" s="214"/>
      <c r="M432" s="214"/>
      <c r="N432" s="214"/>
      <c r="O432" s="214"/>
      <c r="P432" s="214"/>
      <c r="Q432" s="214"/>
      <c r="R432" s="214"/>
    </row>
    <row r="433" spans="1:18" s="22" customFormat="1" ht="164.25" hidden="1" customHeight="1" x14ac:dyDescent="0.25">
      <c r="A433" s="214"/>
      <c r="B433" s="214"/>
      <c r="C433" s="214"/>
      <c r="D433" s="214"/>
      <c r="E433" s="214"/>
      <c r="F433" s="214"/>
      <c r="G433" s="214"/>
      <c r="H433" s="214"/>
      <c r="I433" s="214"/>
      <c r="J433" s="214"/>
      <c r="K433" s="214"/>
      <c r="L433" s="214"/>
      <c r="M433" s="214"/>
      <c r="N433" s="214"/>
      <c r="O433" s="214"/>
      <c r="P433" s="214"/>
      <c r="Q433" s="214"/>
      <c r="R433" s="214"/>
    </row>
    <row r="434" spans="1:18" s="22" customFormat="1" ht="164.25" hidden="1" customHeight="1" x14ac:dyDescent="0.25">
      <c r="A434" s="214"/>
      <c r="B434" s="214"/>
      <c r="C434" s="214"/>
      <c r="D434" s="214"/>
      <c r="E434" s="214"/>
      <c r="F434" s="214"/>
      <c r="G434" s="214"/>
      <c r="H434" s="214"/>
      <c r="I434" s="214"/>
      <c r="J434" s="214"/>
      <c r="K434" s="214"/>
      <c r="L434" s="214"/>
      <c r="M434" s="214"/>
      <c r="N434" s="214"/>
      <c r="O434" s="214"/>
      <c r="P434" s="214"/>
      <c r="Q434" s="214"/>
      <c r="R434" s="214"/>
    </row>
    <row r="435" spans="1:18" s="22" customFormat="1" ht="164.25" hidden="1" customHeight="1" x14ac:dyDescent="0.25">
      <c r="A435" s="214"/>
      <c r="B435" s="214"/>
      <c r="C435" s="214"/>
      <c r="D435" s="214"/>
      <c r="E435" s="214"/>
      <c r="F435" s="214"/>
      <c r="G435" s="214"/>
      <c r="H435" s="214"/>
      <c r="I435" s="214"/>
      <c r="J435" s="214"/>
      <c r="K435" s="214"/>
      <c r="L435" s="214"/>
      <c r="M435" s="214"/>
      <c r="N435" s="214"/>
      <c r="O435" s="214"/>
      <c r="P435" s="214"/>
      <c r="Q435" s="214"/>
      <c r="R435" s="214"/>
    </row>
    <row r="436" spans="1:18" s="22" customFormat="1" ht="164.25" hidden="1" customHeight="1" x14ac:dyDescent="0.25">
      <c r="A436" s="214"/>
      <c r="B436" s="214"/>
      <c r="C436" s="214"/>
      <c r="D436" s="214"/>
      <c r="E436" s="214"/>
      <c r="F436" s="214"/>
      <c r="G436" s="214"/>
      <c r="H436" s="214"/>
      <c r="I436" s="214"/>
      <c r="J436" s="214"/>
      <c r="K436" s="214"/>
      <c r="L436" s="214"/>
      <c r="M436" s="214"/>
      <c r="N436" s="214"/>
      <c r="O436" s="214"/>
      <c r="P436" s="214"/>
      <c r="Q436" s="214"/>
      <c r="R436" s="214"/>
    </row>
    <row r="437" spans="1:18" s="22" customFormat="1" ht="164.25" hidden="1" customHeight="1" x14ac:dyDescent="0.25">
      <c r="A437" s="214"/>
      <c r="B437" s="214"/>
      <c r="C437" s="214"/>
      <c r="D437" s="214"/>
      <c r="E437" s="214"/>
      <c r="F437" s="214"/>
      <c r="G437" s="214"/>
      <c r="H437" s="214"/>
      <c r="I437" s="214"/>
      <c r="J437" s="214"/>
      <c r="K437" s="214"/>
      <c r="L437" s="214"/>
      <c r="M437" s="214"/>
      <c r="N437" s="214"/>
      <c r="O437" s="214"/>
      <c r="P437" s="214"/>
      <c r="Q437" s="214"/>
      <c r="R437" s="214"/>
    </row>
    <row r="438" spans="1:18" s="22" customFormat="1" ht="164.25" hidden="1" customHeight="1" x14ac:dyDescent="0.25">
      <c r="A438" s="214"/>
      <c r="B438" s="214"/>
      <c r="C438" s="214"/>
      <c r="D438" s="214"/>
      <c r="E438" s="214"/>
      <c r="F438" s="214"/>
      <c r="G438" s="214"/>
      <c r="H438" s="214"/>
      <c r="I438" s="214"/>
      <c r="J438" s="214"/>
      <c r="K438" s="214"/>
      <c r="L438" s="214"/>
      <c r="M438" s="214"/>
      <c r="N438" s="214"/>
      <c r="O438" s="214"/>
      <c r="P438" s="214"/>
      <c r="Q438" s="214"/>
      <c r="R438" s="214"/>
    </row>
    <row r="439" spans="1:18" s="22" customFormat="1" ht="164.25" hidden="1" customHeight="1" x14ac:dyDescent="0.25">
      <c r="A439" s="214"/>
      <c r="B439" s="214"/>
      <c r="C439" s="214"/>
      <c r="D439" s="214"/>
      <c r="E439" s="214"/>
      <c r="F439" s="214"/>
      <c r="G439" s="214"/>
      <c r="H439" s="214"/>
      <c r="I439" s="214"/>
      <c r="J439" s="214"/>
      <c r="K439" s="214"/>
      <c r="L439" s="214"/>
      <c r="M439" s="214"/>
      <c r="N439" s="214"/>
      <c r="O439" s="214"/>
      <c r="P439" s="214"/>
      <c r="Q439" s="214"/>
      <c r="R439" s="214"/>
    </row>
    <row r="440" spans="1:18" s="22" customFormat="1" ht="164.25" hidden="1" customHeight="1" x14ac:dyDescent="0.25">
      <c r="A440" s="214"/>
      <c r="B440" s="214"/>
      <c r="C440" s="214"/>
      <c r="D440" s="214"/>
      <c r="E440" s="214"/>
      <c r="F440" s="214"/>
      <c r="G440" s="214"/>
      <c r="H440" s="214"/>
      <c r="I440" s="214"/>
      <c r="J440" s="214"/>
      <c r="K440" s="214"/>
      <c r="L440" s="214"/>
      <c r="M440" s="214"/>
      <c r="N440" s="214"/>
      <c r="O440" s="214"/>
      <c r="P440" s="214"/>
      <c r="Q440" s="214"/>
      <c r="R440" s="214"/>
    </row>
    <row r="441" spans="1:18" s="22" customFormat="1" ht="164.25" hidden="1" customHeight="1" x14ac:dyDescent="0.25">
      <c r="A441" s="214"/>
      <c r="B441" s="214"/>
      <c r="C441" s="214"/>
      <c r="D441" s="214"/>
      <c r="E441" s="214"/>
      <c r="F441" s="214"/>
      <c r="G441" s="214"/>
      <c r="H441" s="214"/>
      <c r="I441" s="214"/>
      <c r="J441" s="214"/>
      <c r="K441" s="214"/>
      <c r="L441" s="214"/>
      <c r="M441" s="214"/>
      <c r="N441" s="214"/>
      <c r="O441" s="214"/>
      <c r="P441" s="214"/>
      <c r="Q441" s="214"/>
      <c r="R441" s="214"/>
    </row>
    <row r="442" spans="1:18" s="22" customFormat="1" ht="164.25" hidden="1" customHeight="1" x14ac:dyDescent="0.25">
      <c r="A442" s="214"/>
      <c r="B442" s="214"/>
      <c r="C442" s="214"/>
      <c r="D442" s="214"/>
      <c r="E442" s="214"/>
      <c r="F442" s="214"/>
      <c r="G442" s="214"/>
      <c r="H442" s="214"/>
      <c r="I442" s="214"/>
      <c r="J442" s="214"/>
      <c r="K442" s="214"/>
      <c r="L442" s="214"/>
      <c r="M442" s="214"/>
      <c r="N442" s="214"/>
      <c r="O442" s="214"/>
      <c r="P442" s="214"/>
      <c r="Q442" s="214"/>
      <c r="R442" s="214"/>
    </row>
    <row r="443" spans="1:18" s="22" customFormat="1" ht="164.25" hidden="1" customHeight="1" x14ac:dyDescent="0.25">
      <c r="A443" s="214"/>
      <c r="B443" s="214"/>
      <c r="C443" s="214"/>
      <c r="D443" s="214"/>
      <c r="E443" s="214"/>
      <c r="F443" s="214"/>
      <c r="G443" s="214"/>
      <c r="H443" s="214"/>
      <c r="I443" s="214"/>
      <c r="J443" s="214"/>
      <c r="K443" s="214"/>
      <c r="L443" s="214"/>
      <c r="M443" s="214"/>
      <c r="N443" s="214"/>
      <c r="O443" s="214"/>
      <c r="P443" s="214"/>
      <c r="Q443" s="214"/>
      <c r="R443" s="214"/>
    </row>
    <row r="444" spans="1:18" s="22" customFormat="1" ht="164.25" hidden="1" customHeight="1" x14ac:dyDescent="0.25">
      <c r="A444" s="214"/>
      <c r="B444" s="214"/>
      <c r="C444" s="214"/>
      <c r="D444" s="214"/>
      <c r="E444" s="214"/>
      <c r="F444" s="214"/>
      <c r="G444" s="214"/>
      <c r="H444" s="214"/>
      <c r="I444" s="214"/>
      <c r="J444" s="214"/>
      <c r="K444" s="214"/>
      <c r="L444" s="214"/>
      <c r="M444" s="214"/>
      <c r="N444" s="214"/>
      <c r="O444" s="214"/>
      <c r="P444" s="214"/>
      <c r="Q444" s="214"/>
      <c r="R444" s="214"/>
    </row>
    <row r="445" spans="1:18" s="22" customFormat="1" ht="164.25" hidden="1" customHeight="1" x14ac:dyDescent="0.25">
      <c r="A445" s="214"/>
      <c r="B445" s="214"/>
      <c r="C445" s="214"/>
      <c r="D445" s="214"/>
      <c r="E445" s="214"/>
      <c r="F445" s="214"/>
      <c r="G445" s="214"/>
      <c r="H445" s="214"/>
      <c r="I445" s="214"/>
      <c r="J445" s="214"/>
      <c r="K445" s="214"/>
      <c r="L445" s="214"/>
      <c r="M445" s="214"/>
      <c r="N445" s="214"/>
      <c r="O445" s="214"/>
      <c r="P445" s="214"/>
      <c r="Q445" s="214"/>
      <c r="R445" s="214"/>
    </row>
    <row r="446" spans="1:18" s="22" customFormat="1" ht="164.25" hidden="1" customHeight="1" x14ac:dyDescent="0.25">
      <c r="A446" s="214"/>
      <c r="B446" s="214"/>
      <c r="C446" s="214"/>
      <c r="D446" s="214"/>
      <c r="E446" s="214"/>
      <c r="F446" s="214"/>
      <c r="G446" s="214"/>
      <c r="H446" s="214"/>
      <c r="I446" s="214"/>
      <c r="J446" s="214"/>
      <c r="K446" s="214"/>
      <c r="L446" s="214"/>
      <c r="M446" s="214"/>
      <c r="N446" s="214"/>
      <c r="O446" s="214"/>
      <c r="P446" s="214"/>
      <c r="Q446" s="214"/>
      <c r="R446" s="214"/>
    </row>
    <row r="447" spans="1:18" s="22" customFormat="1" ht="164.25" hidden="1" customHeight="1" x14ac:dyDescent="0.25">
      <c r="A447" s="214"/>
      <c r="B447" s="214"/>
      <c r="C447" s="214"/>
      <c r="D447" s="214"/>
      <c r="E447" s="214"/>
      <c r="F447" s="214"/>
      <c r="G447" s="214"/>
      <c r="H447" s="214"/>
      <c r="I447" s="214"/>
      <c r="J447" s="214"/>
      <c r="K447" s="214"/>
      <c r="L447" s="214"/>
      <c r="M447" s="214"/>
      <c r="N447" s="214"/>
      <c r="O447" s="214"/>
      <c r="P447" s="214"/>
      <c r="Q447" s="214"/>
      <c r="R447" s="214"/>
    </row>
    <row r="448" spans="1:18" s="22" customFormat="1" ht="164.25" hidden="1" customHeight="1" x14ac:dyDescent="0.25">
      <c r="A448" s="214"/>
      <c r="B448" s="214"/>
      <c r="C448" s="214"/>
      <c r="D448" s="214"/>
      <c r="E448" s="214"/>
      <c r="F448" s="214"/>
      <c r="G448" s="214"/>
      <c r="H448" s="214"/>
      <c r="I448" s="214"/>
      <c r="J448" s="214"/>
      <c r="K448" s="214"/>
      <c r="L448" s="214"/>
      <c r="M448" s="214"/>
      <c r="N448" s="214"/>
      <c r="O448" s="214"/>
      <c r="P448" s="214"/>
      <c r="Q448" s="214"/>
      <c r="R448" s="214"/>
    </row>
    <row r="449" spans="1:18" s="22" customFormat="1" ht="164.25" hidden="1" customHeight="1" x14ac:dyDescent="0.25">
      <c r="A449" s="214"/>
      <c r="B449" s="214"/>
      <c r="C449" s="214"/>
      <c r="D449" s="214"/>
      <c r="E449" s="214"/>
      <c r="F449" s="214"/>
      <c r="G449" s="214"/>
      <c r="H449" s="214"/>
      <c r="I449" s="214"/>
      <c r="J449" s="214"/>
      <c r="K449" s="214"/>
      <c r="L449" s="214"/>
      <c r="M449" s="214"/>
      <c r="N449" s="214"/>
      <c r="O449" s="214"/>
      <c r="P449" s="214"/>
      <c r="Q449" s="214"/>
      <c r="R449" s="214"/>
    </row>
    <row r="450" spans="1:18" s="22" customFormat="1" ht="164.25" hidden="1" customHeight="1" x14ac:dyDescent="0.25">
      <c r="A450" s="214"/>
      <c r="B450" s="214"/>
      <c r="C450" s="214"/>
      <c r="D450" s="214"/>
      <c r="E450" s="214"/>
      <c r="F450" s="214"/>
      <c r="G450" s="214"/>
      <c r="H450" s="214"/>
      <c r="I450" s="214"/>
      <c r="J450" s="214"/>
      <c r="K450" s="214"/>
      <c r="L450" s="214"/>
      <c r="M450" s="214"/>
      <c r="N450" s="214"/>
      <c r="O450" s="214"/>
      <c r="P450" s="214"/>
      <c r="Q450" s="214"/>
      <c r="R450" s="214"/>
    </row>
    <row r="451" spans="1:18" s="22" customFormat="1" ht="164.25" hidden="1" customHeight="1" x14ac:dyDescent="0.25">
      <c r="A451" s="214"/>
      <c r="B451" s="214"/>
      <c r="C451" s="214"/>
      <c r="D451" s="214"/>
      <c r="E451" s="214"/>
      <c r="F451" s="214"/>
      <c r="G451" s="214"/>
      <c r="H451" s="214"/>
      <c r="I451" s="214"/>
      <c r="J451" s="214"/>
      <c r="K451" s="214"/>
      <c r="L451" s="214"/>
      <c r="M451" s="214"/>
      <c r="N451" s="214"/>
      <c r="O451" s="214"/>
      <c r="P451" s="214"/>
      <c r="Q451" s="214"/>
      <c r="R451" s="214"/>
    </row>
    <row r="452" spans="1:18" s="22" customFormat="1" ht="164.25" hidden="1" customHeight="1" x14ac:dyDescent="0.25">
      <c r="A452" s="214"/>
      <c r="B452" s="214"/>
      <c r="C452" s="214"/>
      <c r="D452" s="214"/>
      <c r="E452" s="214"/>
      <c r="F452" s="214"/>
      <c r="G452" s="214"/>
      <c r="H452" s="214"/>
      <c r="I452" s="214"/>
      <c r="J452" s="214"/>
      <c r="K452" s="214"/>
      <c r="L452" s="214"/>
      <c r="M452" s="214"/>
      <c r="N452" s="214"/>
      <c r="O452" s="214"/>
      <c r="P452" s="214"/>
      <c r="Q452" s="214"/>
      <c r="R452" s="214"/>
    </row>
    <row r="453" spans="1:18" s="22" customFormat="1" ht="164.25" hidden="1" customHeight="1" x14ac:dyDescent="0.25">
      <c r="A453" s="214"/>
      <c r="B453" s="214"/>
      <c r="C453" s="214"/>
      <c r="D453" s="214"/>
      <c r="E453" s="214"/>
      <c r="F453" s="214"/>
      <c r="G453" s="214"/>
      <c r="H453" s="214"/>
      <c r="I453" s="214"/>
      <c r="J453" s="214"/>
      <c r="K453" s="214"/>
      <c r="L453" s="214"/>
      <c r="M453" s="214"/>
      <c r="N453" s="214"/>
      <c r="O453" s="214"/>
      <c r="P453" s="214"/>
      <c r="Q453" s="214"/>
      <c r="R453" s="214"/>
    </row>
    <row r="454" spans="1:18" s="22" customFormat="1" ht="164.25" hidden="1" customHeight="1" x14ac:dyDescent="0.25">
      <c r="A454" s="214"/>
      <c r="B454" s="214"/>
      <c r="C454" s="214"/>
      <c r="D454" s="214"/>
      <c r="E454" s="214"/>
      <c r="F454" s="214"/>
      <c r="G454" s="214"/>
      <c r="H454" s="214"/>
      <c r="I454" s="214"/>
      <c r="J454" s="214"/>
      <c r="K454" s="214"/>
      <c r="L454" s="214"/>
      <c r="M454" s="214"/>
      <c r="N454" s="214"/>
      <c r="O454" s="214"/>
      <c r="P454" s="214"/>
      <c r="Q454" s="214"/>
      <c r="R454" s="214"/>
    </row>
    <row r="455" spans="1:18" s="22" customFormat="1" ht="164.25" hidden="1" customHeight="1" x14ac:dyDescent="0.25">
      <c r="A455" s="214"/>
      <c r="B455" s="214"/>
      <c r="C455" s="214"/>
      <c r="D455" s="214"/>
      <c r="E455" s="214"/>
      <c r="F455" s="214"/>
      <c r="G455" s="214"/>
      <c r="H455" s="214"/>
      <c r="I455" s="214"/>
      <c r="J455" s="214"/>
      <c r="K455" s="214"/>
      <c r="L455" s="214"/>
      <c r="M455" s="214"/>
      <c r="N455" s="214"/>
      <c r="O455" s="214"/>
      <c r="P455" s="214"/>
      <c r="Q455" s="214"/>
      <c r="R455" s="214"/>
    </row>
    <row r="456" spans="1:18" s="22" customFormat="1" ht="164.25" hidden="1" customHeight="1" x14ac:dyDescent="0.25">
      <c r="A456" s="214"/>
      <c r="B456" s="214"/>
      <c r="C456" s="214"/>
      <c r="D456" s="214"/>
      <c r="E456" s="214"/>
      <c r="F456" s="214"/>
      <c r="G456" s="214"/>
      <c r="H456" s="214"/>
      <c r="I456" s="214"/>
      <c r="J456" s="214"/>
      <c r="K456" s="214"/>
      <c r="L456" s="214"/>
      <c r="M456" s="214"/>
      <c r="N456" s="214"/>
      <c r="O456" s="214"/>
      <c r="P456" s="214"/>
      <c r="Q456" s="214"/>
      <c r="R456" s="214"/>
    </row>
    <row r="457" spans="1:18" s="22" customFormat="1" ht="164.25" hidden="1" customHeight="1" x14ac:dyDescent="0.25">
      <c r="A457" s="214"/>
      <c r="B457" s="214"/>
      <c r="C457" s="214"/>
      <c r="D457" s="214"/>
      <c r="E457" s="214"/>
      <c r="F457" s="214"/>
      <c r="G457" s="214"/>
      <c r="H457" s="214"/>
      <c r="I457" s="214"/>
      <c r="J457" s="214"/>
      <c r="K457" s="214"/>
      <c r="L457" s="214"/>
      <c r="M457" s="214"/>
      <c r="N457" s="214"/>
      <c r="O457" s="214"/>
      <c r="P457" s="214"/>
      <c r="Q457" s="214"/>
      <c r="R457" s="214"/>
    </row>
    <row r="458" spans="1:18" s="22" customFormat="1" ht="164.25" hidden="1" customHeight="1" x14ac:dyDescent="0.25">
      <c r="A458" s="214"/>
      <c r="B458" s="214"/>
      <c r="C458" s="214"/>
      <c r="D458" s="214"/>
      <c r="E458" s="214"/>
      <c r="F458" s="214"/>
      <c r="G458" s="214"/>
      <c r="H458" s="214"/>
      <c r="I458" s="214"/>
      <c r="J458" s="214"/>
      <c r="K458" s="214"/>
      <c r="L458" s="214"/>
      <c r="M458" s="214"/>
      <c r="N458" s="214"/>
      <c r="O458" s="214"/>
      <c r="P458" s="214"/>
      <c r="Q458" s="214"/>
      <c r="R458" s="214"/>
    </row>
    <row r="459" spans="1:18" s="22" customFormat="1" ht="164.25" hidden="1" customHeight="1" x14ac:dyDescent="0.25">
      <c r="A459" s="214"/>
      <c r="B459" s="214"/>
      <c r="C459" s="214"/>
      <c r="D459" s="214"/>
      <c r="E459" s="214"/>
      <c r="F459" s="214"/>
      <c r="G459" s="214"/>
      <c r="H459" s="214"/>
      <c r="I459" s="214"/>
      <c r="J459" s="214"/>
      <c r="K459" s="214"/>
      <c r="L459" s="214"/>
      <c r="M459" s="214"/>
      <c r="N459" s="214"/>
      <c r="O459" s="214"/>
      <c r="P459" s="214"/>
      <c r="Q459" s="214"/>
      <c r="R459" s="214"/>
    </row>
    <row r="460" spans="1:18" s="22" customFormat="1" ht="164.25" hidden="1" customHeight="1" x14ac:dyDescent="0.25">
      <c r="A460" s="214"/>
      <c r="B460" s="214"/>
      <c r="C460" s="214"/>
      <c r="D460" s="214"/>
      <c r="E460" s="214"/>
      <c r="F460" s="214"/>
      <c r="G460" s="214"/>
      <c r="H460" s="214"/>
      <c r="I460" s="214"/>
      <c r="J460" s="214"/>
      <c r="K460" s="214"/>
      <c r="L460" s="214"/>
      <c r="M460" s="214"/>
      <c r="N460" s="214"/>
      <c r="O460" s="214"/>
      <c r="P460" s="214"/>
      <c r="Q460" s="214"/>
      <c r="R460" s="214"/>
    </row>
    <row r="461" spans="1:18" s="22" customFormat="1" ht="164.25" hidden="1" customHeight="1" x14ac:dyDescent="0.25">
      <c r="A461" s="214"/>
      <c r="B461" s="214"/>
      <c r="C461" s="214"/>
      <c r="D461" s="214"/>
      <c r="E461" s="214"/>
      <c r="F461" s="214"/>
      <c r="G461" s="214"/>
      <c r="H461" s="214"/>
      <c r="I461" s="214"/>
      <c r="J461" s="214"/>
      <c r="K461" s="214"/>
      <c r="L461" s="214"/>
      <c r="M461" s="214"/>
      <c r="N461" s="214"/>
      <c r="O461" s="214"/>
      <c r="P461" s="214"/>
      <c r="Q461" s="214"/>
      <c r="R461" s="214"/>
    </row>
    <row r="462" spans="1:18" s="22" customFormat="1" ht="164.25" hidden="1" customHeight="1" x14ac:dyDescent="0.25">
      <c r="A462" s="214"/>
      <c r="B462" s="214"/>
      <c r="C462" s="214"/>
      <c r="D462" s="214"/>
      <c r="E462" s="214"/>
      <c r="F462" s="214"/>
      <c r="G462" s="214"/>
      <c r="H462" s="214"/>
      <c r="I462" s="214"/>
      <c r="J462" s="214"/>
      <c r="K462" s="214"/>
      <c r="L462" s="214"/>
      <c r="M462" s="214"/>
      <c r="N462" s="214"/>
      <c r="O462" s="214"/>
      <c r="P462" s="214"/>
      <c r="Q462" s="214"/>
      <c r="R462" s="214"/>
    </row>
    <row r="463" spans="1:18" s="22" customFormat="1" ht="164.25" hidden="1" customHeight="1" x14ac:dyDescent="0.25">
      <c r="A463" s="214"/>
      <c r="B463" s="214"/>
      <c r="C463" s="214"/>
      <c r="D463" s="214"/>
      <c r="E463" s="214"/>
      <c r="F463" s="214"/>
      <c r="G463" s="214"/>
      <c r="H463" s="214"/>
      <c r="I463" s="214"/>
      <c r="J463" s="214"/>
      <c r="K463" s="214"/>
      <c r="L463" s="214"/>
      <c r="M463" s="214"/>
      <c r="N463" s="214"/>
      <c r="O463" s="214"/>
      <c r="P463" s="214"/>
      <c r="Q463" s="214"/>
      <c r="R463" s="214"/>
    </row>
    <row r="464" spans="1:18" s="22" customFormat="1" ht="164.25" hidden="1" customHeight="1" x14ac:dyDescent="0.25">
      <c r="A464" s="214"/>
      <c r="B464" s="214"/>
      <c r="C464" s="214"/>
      <c r="D464" s="214"/>
      <c r="E464" s="214"/>
      <c r="F464" s="214"/>
      <c r="G464" s="214"/>
      <c r="H464" s="214"/>
      <c r="I464" s="214"/>
      <c r="J464" s="214"/>
      <c r="K464" s="214"/>
      <c r="L464" s="214"/>
      <c r="M464" s="214"/>
      <c r="N464" s="214"/>
      <c r="O464" s="214"/>
      <c r="P464" s="214"/>
      <c r="Q464" s="214"/>
      <c r="R464" s="214"/>
    </row>
    <row r="465" spans="1:18" s="22" customFormat="1" ht="164.25" hidden="1" customHeight="1" x14ac:dyDescent="0.25">
      <c r="A465" s="214"/>
      <c r="B465" s="214"/>
      <c r="C465" s="214"/>
      <c r="D465" s="214"/>
      <c r="E465" s="214"/>
      <c r="F465" s="214"/>
      <c r="G465" s="214"/>
      <c r="H465" s="214"/>
      <c r="I465" s="214"/>
      <c r="J465" s="214"/>
      <c r="K465" s="214"/>
      <c r="L465" s="214"/>
      <c r="M465" s="214"/>
      <c r="N465" s="214"/>
      <c r="O465" s="214"/>
      <c r="P465" s="214"/>
      <c r="Q465" s="214"/>
      <c r="R465" s="214"/>
    </row>
    <row r="466" spans="1:18" s="22" customFormat="1" ht="164.25" hidden="1" customHeight="1" x14ac:dyDescent="0.25">
      <c r="A466" s="214"/>
      <c r="B466" s="214"/>
      <c r="C466" s="214"/>
      <c r="D466" s="214"/>
      <c r="E466" s="214"/>
      <c r="F466" s="214"/>
      <c r="G466" s="214"/>
      <c r="H466" s="214"/>
      <c r="I466" s="214"/>
      <c r="J466" s="214"/>
      <c r="K466" s="214"/>
      <c r="L466" s="214"/>
      <c r="M466" s="214"/>
      <c r="N466" s="214"/>
      <c r="O466" s="214"/>
      <c r="P466" s="214"/>
      <c r="Q466" s="214"/>
      <c r="R466" s="214"/>
    </row>
    <row r="467" spans="1:18" s="22" customFormat="1" ht="164.25" hidden="1" customHeight="1" x14ac:dyDescent="0.25">
      <c r="A467" s="214"/>
      <c r="B467" s="214"/>
      <c r="C467" s="214"/>
      <c r="D467" s="214"/>
      <c r="E467" s="214"/>
      <c r="F467" s="214"/>
      <c r="G467" s="214"/>
      <c r="H467" s="214"/>
      <c r="I467" s="214"/>
      <c r="J467" s="214"/>
      <c r="K467" s="214"/>
      <c r="L467" s="214"/>
      <c r="M467" s="214"/>
      <c r="N467" s="214"/>
      <c r="O467" s="214"/>
      <c r="P467" s="214"/>
      <c r="Q467" s="214"/>
      <c r="R467" s="214"/>
    </row>
    <row r="468" spans="1:18" s="22" customFormat="1" ht="164.25" hidden="1" customHeight="1" x14ac:dyDescent="0.25">
      <c r="A468" s="214"/>
      <c r="B468" s="214"/>
      <c r="C468" s="214"/>
      <c r="D468" s="214"/>
      <c r="E468" s="214"/>
      <c r="F468" s="214"/>
      <c r="G468" s="214"/>
      <c r="H468" s="214"/>
      <c r="I468" s="214"/>
      <c r="J468" s="214"/>
      <c r="K468" s="214"/>
      <c r="L468" s="214"/>
      <c r="M468" s="214"/>
      <c r="N468" s="214"/>
      <c r="O468" s="214"/>
      <c r="P468" s="214"/>
      <c r="Q468" s="214"/>
      <c r="R468" s="214"/>
    </row>
    <row r="469" spans="1:18" s="22" customFormat="1" ht="164.25" hidden="1" customHeight="1" x14ac:dyDescent="0.25">
      <c r="A469" s="214"/>
      <c r="B469" s="214"/>
      <c r="C469" s="214"/>
      <c r="D469" s="214"/>
      <c r="E469" s="214"/>
      <c r="F469" s="214"/>
      <c r="G469" s="214"/>
      <c r="H469" s="214"/>
      <c r="I469" s="214"/>
      <c r="J469" s="214"/>
      <c r="K469" s="214"/>
      <c r="L469" s="214"/>
      <c r="M469" s="214"/>
      <c r="N469" s="214"/>
      <c r="O469" s="214"/>
      <c r="P469" s="214"/>
      <c r="Q469" s="214"/>
      <c r="R469" s="214"/>
    </row>
    <row r="470" spans="1:18" s="22" customFormat="1" ht="164.25" hidden="1" customHeight="1" x14ac:dyDescent="0.25">
      <c r="A470" s="214"/>
      <c r="B470" s="214"/>
      <c r="C470" s="214"/>
      <c r="D470" s="214"/>
      <c r="E470" s="214"/>
      <c r="F470" s="214"/>
      <c r="G470" s="214"/>
      <c r="H470" s="214"/>
      <c r="I470" s="214"/>
      <c r="J470" s="214"/>
      <c r="K470" s="214"/>
      <c r="L470" s="214"/>
      <c r="M470" s="214"/>
      <c r="N470" s="214"/>
      <c r="O470" s="214"/>
      <c r="P470" s="214"/>
      <c r="Q470" s="214"/>
      <c r="R470" s="214"/>
    </row>
    <row r="471" spans="1:18" s="22" customFormat="1" ht="164.25" hidden="1" customHeight="1" x14ac:dyDescent="0.25">
      <c r="A471" s="214"/>
      <c r="B471" s="214"/>
      <c r="C471" s="214"/>
      <c r="D471" s="214"/>
      <c r="E471" s="214"/>
      <c r="F471" s="214"/>
      <c r="G471" s="214"/>
      <c r="H471" s="214"/>
      <c r="I471" s="214"/>
      <c r="J471" s="214"/>
      <c r="K471" s="214"/>
      <c r="L471" s="214"/>
      <c r="M471" s="214"/>
      <c r="N471" s="214"/>
      <c r="O471" s="214"/>
      <c r="P471" s="214"/>
      <c r="Q471" s="214"/>
      <c r="R471" s="214"/>
    </row>
    <row r="472" spans="1:18" s="22" customFormat="1" ht="164.25" hidden="1" customHeight="1" x14ac:dyDescent="0.25">
      <c r="A472" s="214"/>
      <c r="B472" s="214"/>
      <c r="C472" s="214"/>
      <c r="D472" s="214"/>
      <c r="E472" s="214"/>
      <c r="F472" s="214"/>
      <c r="G472" s="214"/>
      <c r="H472" s="214"/>
      <c r="I472" s="214"/>
      <c r="J472" s="214"/>
      <c r="K472" s="214"/>
      <c r="L472" s="214"/>
      <c r="M472" s="214"/>
      <c r="N472" s="214"/>
      <c r="O472" s="214"/>
      <c r="P472" s="214"/>
      <c r="Q472" s="214"/>
      <c r="R472" s="214"/>
    </row>
    <row r="473" spans="1:18" s="22" customFormat="1" ht="164.25" hidden="1" customHeight="1" x14ac:dyDescent="0.25">
      <c r="A473" s="214"/>
      <c r="B473" s="214"/>
      <c r="C473" s="214"/>
      <c r="D473" s="214"/>
      <c r="E473" s="214"/>
      <c r="F473" s="214"/>
      <c r="G473" s="214"/>
      <c r="H473" s="214"/>
      <c r="I473" s="214"/>
      <c r="J473" s="214"/>
      <c r="K473" s="214"/>
      <c r="L473" s="214"/>
      <c r="M473" s="214"/>
      <c r="N473" s="214"/>
      <c r="O473" s="214"/>
      <c r="P473" s="214"/>
      <c r="Q473" s="214"/>
      <c r="R473" s="214"/>
    </row>
    <row r="474" spans="1:18" s="22" customFormat="1" ht="164.25" hidden="1" customHeight="1" x14ac:dyDescent="0.25">
      <c r="A474" s="214"/>
      <c r="B474" s="214"/>
      <c r="C474" s="214"/>
      <c r="D474" s="214"/>
      <c r="E474" s="214"/>
      <c r="F474" s="214"/>
      <c r="G474" s="214"/>
      <c r="H474" s="214"/>
      <c r="I474" s="214"/>
      <c r="J474" s="214"/>
      <c r="K474" s="214"/>
      <c r="L474" s="214"/>
      <c r="M474" s="214"/>
      <c r="N474" s="214"/>
      <c r="O474" s="214"/>
      <c r="P474" s="214"/>
      <c r="Q474" s="214"/>
      <c r="R474" s="214"/>
    </row>
    <row r="475" spans="1:18" s="22" customFormat="1" ht="164.25" hidden="1" customHeight="1" x14ac:dyDescent="0.25">
      <c r="A475" s="214"/>
      <c r="B475" s="214"/>
      <c r="C475" s="214"/>
      <c r="D475" s="214"/>
      <c r="E475" s="214"/>
      <c r="F475" s="214"/>
      <c r="G475" s="214"/>
      <c r="H475" s="214"/>
      <c r="I475" s="214"/>
      <c r="J475" s="214"/>
      <c r="K475" s="214"/>
      <c r="L475" s="214"/>
      <c r="M475" s="214"/>
      <c r="N475" s="214"/>
      <c r="O475" s="214"/>
      <c r="P475" s="214"/>
      <c r="Q475" s="214"/>
      <c r="R475" s="214"/>
    </row>
    <row r="476" spans="1:18" s="22" customFormat="1" ht="164.25" hidden="1" customHeight="1" x14ac:dyDescent="0.25">
      <c r="A476" s="214"/>
      <c r="B476" s="214"/>
      <c r="C476" s="214"/>
      <c r="D476" s="214"/>
      <c r="E476" s="214"/>
      <c r="F476" s="214"/>
      <c r="G476" s="214"/>
      <c r="H476" s="214"/>
      <c r="I476" s="214"/>
      <c r="J476" s="214"/>
      <c r="K476" s="214"/>
      <c r="L476" s="214"/>
      <c r="M476" s="214"/>
      <c r="N476" s="214"/>
      <c r="O476" s="214"/>
      <c r="P476" s="214"/>
      <c r="Q476" s="214"/>
      <c r="R476" s="214"/>
    </row>
    <row r="477" spans="1:18" s="22" customFormat="1" ht="164.25" hidden="1" customHeight="1" x14ac:dyDescent="0.25">
      <c r="A477" s="214"/>
      <c r="B477" s="214"/>
      <c r="C477" s="214"/>
      <c r="D477" s="214"/>
      <c r="E477" s="214"/>
      <c r="F477" s="214"/>
      <c r="G477" s="214"/>
      <c r="H477" s="214"/>
      <c r="I477" s="214"/>
      <c r="J477" s="214"/>
      <c r="K477" s="214"/>
      <c r="L477" s="214"/>
      <c r="M477" s="214"/>
      <c r="N477" s="214"/>
      <c r="O477" s="214"/>
      <c r="P477" s="214"/>
      <c r="Q477" s="214"/>
      <c r="R477" s="214"/>
    </row>
    <row r="478" spans="1:18" s="22" customFormat="1" ht="164.25" hidden="1" customHeight="1" x14ac:dyDescent="0.25">
      <c r="A478" s="214"/>
      <c r="B478" s="214"/>
      <c r="C478" s="214"/>
      <c r="D478" s="214"/>
      <c r="E478" s="214"/>
      <c r="F478" s="214"/>
      <c r="G478" s="214"/>
      <c r="H478" s="214"/>
      <c r="I478" s="214"/>
      <c r="J478" s="214"/>
      <c r="K478" s="214"/>
      <c r="L478" s="214"/>
      <c r="M478" s="214"/>
      <c r="N478" s="214"/>
      <c r="O478" s="214"/>
      <c r="P478" s="214"/>
      <c r="Q478" s="214"/>
      <c r="R478" s="214"/>
    </row>
    <row r="479" spans="1:18" s="22" customFormat="1" ht="164.25" hidden="1" customHeight="1" x14ac:dyDescent="0.25">
      <c r="A479" s="214"/>
      <c r="B479" s="214"/>
      <c r="C479" s="214"/>
      <c r="D479" s="214"/>
      <c r="E479" s="214"/>
      <c r="F479" s="214"/>
      <c r="G479" s="214"/>
      <c r="H479" s="214"/>
      <c r="I479" s="214"/>
      <c r="J479" s="214"/>
      <c r="K479" s="214"/>
      <c r="L479" s="214"/>
      <c r="M479" s="214"/>
      <c r="N479" s="214"/>
      <c r="O479" s="214"/>
      <c r="P479" s="214"/>
      <c r="Q479" s="214"/>
      <c r="R479" s="214"/>
    </row>
    <row r="480" spans="1:18" s="22" customFormat="1" ht="164.25" hidden="1" customHeight="1" x14ac:dyDescent="0.25">
      <c r="A480" s="214"/>
      <c r="B480" s="214"/>
      <c r="C480" s="214"/>
      <c r="D480" s="214"/>
      <c r="E480" s="214"/>
      <c r="F480" s="214"/>
      <c r="G480" s="214"/>
      <c r="H480" s="214"/>
      <c r="I480" s="214"/>
      <c r="J480" s="214"/>
      <c r="K480" s="214"/>
      <c r="L480" s="214"/>
      <c r="M480" s="214"/>
      <c r="N480" s="214"/>
      <c r="O480" s="214"/>
      <c r="P480" s="214"/>
      <c r="Q480" s="214"/>
      <c r="R480" s="214"/>
    </row>
    <row r="481" spans="1:18" s="22" customFormat="1" ht="164.25" hidden="1" customHeight="1" x14ac:dyDescent="0.25">
      <c r="A481" s="214"/>
      <c r="B481" s="214"/>
      <c r="C481" s="214"/>
      <c r="D481" s="214"/>
      <c r="E481" s="214"/>
      <c r="F481" s="214"/>
      <c r="G481" s="214"/>
      <c r="H481" s="214"/>
      <c r="I481" s="214"/>
      <c r="J481" s="214"/>
      <c r="K481" s="214"/>
      <c r="L481" s="214"/>
      <c r="M481" s="214"/>
      <c r="N481" s="214"/>
      <c r="O481" s="214"/>
      <c r="P481" s="214"/>
      <c r="Q481" s="214"/>
      <c r="R481" s="214"/>
    </row>
    <row r="482" spans="1:18" s="22" customFormat="1" ht="164.25" hidden="1" customHeight="1" x14ac:dyDescent="0.25">
      <c r="A482" s="214"/>
      <c r="B482" s="214"/>
      <c r="C482" s="214"/>
      <c r="D482" s="214"/>
      <c r="E482" s="214"/>
      <c r="F482" s="214"/>
      <c r="G482" s="214"/>
      <c r="H482" s="214"/>
      <c r="I482" s="214"/>
      <c r="J482" s="214"/>
      <c r="K482" s="214"/>
      <c r="L482" s="214"/>
      <c r="M482" s="214"/>
      <c r="N482" s="214"/>
      <c r="O482" s="214"/>
      <c r="P482" s="214"/>
      <c r="Q482" s="214"/>
      <c r="R482" s="214"/>
    </row>
    <row r="483" spans="1:18" s="22" customFormat="1" ht="164.25" hidden="1" customHeight="1" x14ac:dyDescent="0.25">
      <c r="A483" s="214"/>
      <c r="B483" s="214"/>
      <c r="C483" s="214"/>
      <c r="D483" s="214"/>
      <c r="E483" s="214"/>
      <c r="F483" s="214"/>
      <c r="G483" s="214"/>
      <c r="H483" s="214"/>
      <c r="I483" s="214"/>
      <c r="J483" s="214"/>
      <c r="K483" s="214"/>
      <c r="L483" s="214"/>
      <c r="M483" s="214"/>
      <c r="N483" s="214"/>
      <c r="O483" s="214"/>
      <c r="P483" s="214"/>
      <c r="Q483" s="214"/>
      <c r="R483" s="214"/>
    </row>
    <row r="484" spans="1:18" s="22" customFormat="1" ht="164.25" hidden="1" customHeight="1" x14ac:dyDescent="0.25">
      <c r="A484" s="214"/>
      <c r="B484" s="214"/>
      <c r="C484" s="214"/>
      <c r="D484" s="214"/>
      <c r="E484" s="214"/>
      <c r="F484" s="214"/>
      <c r="G484" s="214"/>
      <c r="H484" s="214"/>
      <c r="I484" s="214"/>
      <c r="J484" s="214"/>
      <c r="K484" s="214"/>
      <c r="L484" s="214"/>
      <c r="M484" s="214"/>
      <c r="N484" s="214"/>
      <c r="O484" s="214"/>
      <c r="P484" s="214"/>
      <c r="Q484" s="214"/>
      <c r="R484" s="214"/>
    </row>
    <row r="485" spans="1:18" s="22" customFormat="1" ht="164.25" hidden="1" customHeight="1" x14ac:dyDescent="0.25">
      <c r="A485" s="214"/>
      <c r="B485" s="214"/>
      <c r="C485" s="214"/>
      <c r="D485" s="214"/>
      <c r="E485" s="214"/>
      <c r="F485" s="214"/>
      <c r="G485" s="214"/>
      <c r="H485" s="214"/>
      <c r="I485" s="214"/>
      <c r="J485" s="214"/>
      <c r="K485" s="214"/>
      <c r="L485" s="214"/>
      <c r="M485" s="214"/>
      <c r="N485" s="214"/>
      <c r="O485" s="214"/>
      <c r="P485" s="214"/>
      <c r="Q485" s="214"/>
      <c r="R485" s="214"/>
    </row>
    <row r="486" spans="1:18" s="22" customFormat="1" ht="164.25" hidden="1" customHeight="1" x14ac:dyDescent="0.25">
      <c r="A486" s="214"/>
      <c r="B486" s="214"/>
      <c r="C486" s="214"/>
      <c r="D486" s="214"/>
      <c r="E486" s="214"/>
      <c r="F486" s="214"/>
      <c r="G486" s="214"/>
      <c r="H486" s="214"/>
      <c r="I486" s="214"/>
      <c r="J486" s="214"/>
      <c r="K486" s="214"/>
      <c r="L486" s="214"/>
      <c r="M486" s="214"/>
      <c r="N486" s="214"/>
      <c r="O486" s="214"/>
      <c r="P486" s="214"/>
      <c r="Q486" s="214"/>
      <c r="R486" s="214"/>
    </row>
    <row r="487" spans="1:18" s="22" customFormat="1" ht="164.25" hidden="1" customHeight="1" x14ac:dyDescent="0.25">
      <c r="A487" s="214"/>
      <c r="B487" s="214"/>
      <c r="C487" s="214"/>
      <c r="D487" s="214"/>
      <c r="E487" s="214"/>
      <c r="F487" s="214"/>
      <c r="G487" s="214"/>
      <c r="H487" s="214"/>
      <c r="I487" s="214"/>
      <c r="J487" s="214"/>
      <c r="K487" s="214"/>
      <c r="L487" s="214"/>
      <c r="M487" s="214"/>
      <c r="N487" s="214"/>
      <c r="O487" s="214"/>
      <c r="P487" s="214"/>
      <c r="Q487" s="214"/>
      <c r="R487" s="214"/>
    </row>
    <row r="488" spans="1:18" s="22" customFormat="1" ht="164.25" hidden="1" customHeight="1" x14ac:dyDescent="0.25">
      <c r="A488" s="214"/>
      <c r="B488" s="214"/>
      <c r="C488" s="214"/>
      <c r="D488" s="214"/>
      <c r="E488" s="214"/>
      <c r="F488" s="214"/>
      <c r="G488" s="214"/>
      <c r="H488" s="214"/>
      <c r="I488" s="214"/>
      <c r="J488" s="214"/>
      <c r="K488" s="214"/>
      <c r="L488" s="214"/>
      <c r="M488" s="214"/>
      <c r="N488" s="214"/>
      <c r="O488" s="214"/>
      <c r="P488" s="214"/>
      <c r="Q488" s="214"/>
      <c r="R488" s="214"/>
    </row>
    <row r="489" spans="1:18" s="22" customFormat="1" ht="164.25" hidden="1" customHeight="1" x14ac:dyDescent="0.25">
      <c r="A489" s="214"/>
      <c r="B489" s="214"/>
      <c r="C489" s="214"/>
      <c r="D489" s="214"/>
      <c r="E489" s="214"/>
      <c r="F489" s="214"/>
      <c r="G489" s="214"/>
      <c r="H489" s="214"/>
      <c r="I489" s="214"/>
      <c r="J489" s="214"/>
      <c r="K489" s="214"/>
      <c r="L489" s="214"/>
      <c r="M489" s="214"/>
      <c r="N489" s="214"/>
      <c r="O489" s="214"/>
      <c r="P489" s="214"/>
      <c r="Q489" s="214"/>
      <c r="R489" s="214"/>
    </row>
    <row r="490" spans="1:18" s="22" customFormat="1" ht="164.25" hidden="1" customHeight="1" x14ac:dyDescent="0.25">
      <c r="A490" s="214"/>
      <c r="B490" s="214"/>
      <c r="C490" s="214"/>
      <c r="D490" s="214"/>
      <c r="E490" s="214"/>
      <c r="F490" s="214"/>
      <c r="G490" s="214"/>
      <c r="H490" s="214"/>
      <c r="I490" s="214"/>
      <c r="J490" s="214"/>
      <c r="K490" s="214"/>
      <c r="L490" s="214"/>
      <c r="M490" s="214"/>
      <c r="N490" s="214"/>
      <c r="O490" s="214"/>
      <c r="P490" s="214"/>
      <c r="Q490" s="214"/>
      <c r="R490" s="214"/>
    </row>
    <row r="491" spans="1:18" s="22" customFormat="1" ht="164.25" hidden="1" customHeight="1" x14ac:dyDescent="0.25">
      <c r="A491" s="214"/>
      <c r="B491" s="214"/>
      <c r="C491" s="214"/>
      <c r="D491" s="214"/>
      <c r="E491" s="214"/>
      <c r="F491" s="214"/>
      <c r="G491" s="214"/>
      <c r="H491" s="214"/>
      <c r="I491" s="214"/>
      <c r="J491" s="214"/>
      <c r="K491" s="214"/>
      <c r="L491" s="214"/>
      <c r="M491" s="214"/>
      <c r="N491" s="214"/>
      <c r="O491" s="214"/>
      <c r="P491" s="214"/>
      <c r="Q491" s="214"/>
      <c r="R491" s="214"/>
    </row>
    <row r="492" spans="1:18" s="22" customFormat="1" ht="164.25" hidden="1" customHeight="1" x14ac:dyDescent="0.25">
      <c r="A492" s="214"/>
      <c r="B492" s="214"/>
      <c r="C492" s="214"/>
      <c r="D492" s="214"/>
      <c r="E492" s="214"/>
      <c r="F492" s="214"/>
      <c r="G492" s="214"/>
      <c r="H492" s="214"/>
      <c r="I492" s="214"/>
      <c r="J492" s="214"/>
      <c r="K492" s="214"/>
      <c r="L492" s="214"/>
      <c r="M492" s="214"/>
      <c r="N492" s="214"/>
      <c r="O492" s="214"/>
      <c r="P492" s="214"/>
      <c r="Q492" s="214"/>
      <c r="R492" s="214"/>
    </row>
    <row r="493" spans="1:18" s="22" customFormat="1" ht="164.25" hidden="1" customHeight="1" x14ac:dyDescent="0.25">
      <c r="A493" s="214"/>
      <c r="B493" s="214"/>
      <c r="C493" s="214"/>
      <c r="D493" s="214"/>
      <c r="E493" s="214"/>
      <c r="F493" s="214"/>
      <c r="G493" s="214"/>
      <c r="H493" s="214"/>
      <c r="I493" s="214"/>
      <c r="J493" s="214"/>
      <c r="K493" s="214"/>
      <c r="L493" s="214"/>
      <c r="M493" s="214"/>
      <c r="N493" s="214"/>
      <c r="O493" s="214"/>
      <c r="P493" s="214"/>
      <c r="Q493" s="214"/>
      <c r="R493" s="214"/>
    </row>
    <row r="494" spans="1:18" s="22" customFormat="1" ht="164.25" hidden="1" customHeight="1" x14ac:dyDescent="0.25">
      <c r="A494" s="214"/>
      <c r="B494" s="214"/>
      <c r="C494" s="214"/>
      <c r="D494" s="214"/>
      <c r="E494" s="214"/>
      <c r="F494" s="214"/>
      <c r="G494" s="214"/>
      <c r="H494" s="214"/>
      <c r="I494" s="214"/>
      <c r="J494" s="214"/>
      <c r="K494" s="214"/>
      <c r="L494" s="214"/>
      <c r="M494" s="214"/>
      <c r="N494" s="214"/>
      <c r="O494" s="214"/>
      <c r="P494" s="214"/>
      <c r="Q494" s="214"/>
      <c r="R494" s="214"/>
    </row>
    <row r="495" spans="1:18" s="22" customFormat="1" ht="164.25" hidden="1" customHeight="1" x14ac:dyDescent="0.25">
      <c r="A495" s="214"/>
      <c r="B495" s="214"/>
      <c r="C495" s="214"/>
      <c r="D495" s="214"/>
      <c r="E495" s="214"/>
      <c r="F495" s="214"/>
      <c r="G495" s="214"/>
      <c r="H495" s="214"/>
      <c r="I495" s="214"/>
      <c r="J495" s="214"/>
      <c r="K495" s="214"/>
      <c r="L495" s="214"/>
      <c r="M495" s="214"/>
      <c r="N495" s="214"/>
      <c r="O495" s="214"/>
      <c r="P495" s="214"/>
      <c r="Q495" s="214"/>
      <c r="R495" s="214"/>
    </row>
    <row r="496" spans="1:18" s="22" customFormat="1" ht="164.25" hidden="1" customHeight="1" x14ac:dyDescent="0.25">
      <c r="A496" s="214"/>
      <c r="B496" s="214"/>
      <c r="C496" s="214"/>
      <c r="D496" s="214"/>
      <c r="E496" s="214"/>
      <c r="F496" s="214"/>
      <c r="G496" s="214"/>
      <c r="H496" s="214"/>
      <c r="I496" s="214"/>
      <c r="J496" s="214"/>
      <c r="K496" s="214"/>
      <c r="L496" s="214"/>
      <c r="M496" s="214"/>
      <c r="N496" s="214"/>
      <c r="O496" s="214"/>
      <c r="P496" s="214"/>
      <c r="Q496" s="214"/>
      <c r="R496" s="214"/>
    </row>
    <row r="497" spans="1:18" s="22" customFormat="1" ht="164.25" hidden="1" customHeight="1" x14ac:dyDescent="0.25">
      <c r="A497" s="214"/>
      <c r="B497" s="214"/>
      <c r="C497" s="214"/>
      <c r="D497" s="214"/>
      <c r="E497" s="214"/>
      <c r="F497" s="214"/>
      <c r="G497" s="214"/>
      <c r="H497" s="214"/>
      <c r="I497" s="214"/>
      <c r="J497" s="214"/>
      <c r="K497" s="214"/>
      <c r="L497" s="214"/>
      <c r="M497" s="214"/>
      <c r="N497" s="214"/>
      <c r="O497" s="214"/>
      <c r="P497" s="214"/>
      <c r="Q497" s="214"/>
      <c r="R497" s="214"/>
    </row>
    <row r="498" spans="1:18" s="22" customFormat="1" ht="164.25" hidden="1" customHeight="1" x14ac:dyDescent="0.25">
      <c r="A498" s="214"/>
      <c r="B498" s="214"/>
      <c r="C498" s="214"/>
      <c r="D498" s="214"/>
      <c r="E498" s="214"/>
      <c r="F498" s="214"/>
      <c r="G498" s="214"/>
      <c r="H498" s="214"/>
      <c r="I498" s="214"/>
      <c r="J498" s="214"/>
      <c r="K498" s="214"/>
      <c r="L498" s="214"/>
      <c r="M498" s="214"/>
      <c r="N498" s="214"/>
      <c r="O498" s="214"/>
      <c r="P498" s="214"/>
      <c r="Q498" s="214"/>
      <c r="R498" s="214"/>
    </row>
    <row r="499" spans="1:18" s="22" customFormat="1" ht="164.25" hidden="1" customHeight="1" x14ac:dyDescent="0.25">
      <c r="A499" s="214"/>
      <c r="B499" s="214"/>
      <c r="C499" s="214"/>
      <c r="D499" s="214"/>
      <c r="E499" s="214"/>
      <c r="F499" s="214"/>
      <c r="G499" s="214"/>
      <c r="H499" s="214"/>
      <c r="I499" s="214"/>
      <c r="J499" s="214"/>
      <c r="K499" s="214"/>
      <c r="L499" s="214"/>
      <c r="M499" s="214"/>
      <c r="N499" s="214"/>
      <c r="O499" s="214"/>
      <c r="P499" s="214"/>
      <c r="Q499" s="214"/>
      <c r="R499" s="214"/>
    </row>
    <row r="500" spans="1:18" s="22" customFormat="1" ht="164.25" hidden="1" customHeight="1" x14ac:dyDescent="0.25">
      <c r="A500" s="214"/>
      <c r="B500" s="214"/>
      <c r="C500" s="214"/>
      <c r="D500" s="214"/>
      <c r="E500" s="214"/>
      <c r="F500" s="214"/>
      <c r="G500" s="214"/>
      <c r="H500" s="214"/>
      <c r="I500" s="214"/>
      <c r="J500" s="214"/>
      <c r="K500" s="214"/>
      <c r="L500" s="214"/>
      <c r="M500" s="214"/>
      <c r="N500" s="214"/>
      <c r="O500" s="214"/>
      <c r="P500" s="214"/>
      <c r="Q500" s="214"/>
      <c r="R500" s="214"/>
    </row>
    <row r="501" spans="1:18" s="22" customFormat="1" ht="164.25" hidden="1" customHeight="1" x14ac:dyDescent="0.25">
      <c r="A501" s="214"/>
      <c r="B501" s="214"/>
      <c r="C501" s="214"/>
      <c r="D501" s="214"/>
      <c r="E501" s="214"/>
      <c r="F501" s="214"/>
      <c r="G501" s="214"/>
      <c r="H501" s="214"/>
      <c r="I501" s="214"/>
      <c r="J501" s="214"/>
      <c r="K501" s="214"/>
      <c r="L501" s="214"/>
      <c r="M501" s="214"/>
      <c r="N501" s="214"/>
      <c r="O501" s="214"/>
      <c r="P501" s="214"/>
      <c r="Q501" s="214"/>
      <c r="R501" s="214"/>
    </row>
    <row r="502" spans="1:18" s="22" customFormat="1" ht="164.25" hidden="1" customHeight="1" x14ac:dyDescent="0.25">
      <c r="A502" s="214"/>
      <c r="B502" s="214"/>
      <c r="C502" s="214"/>
      <c r="D502" s="214"/>
      <c r="E502" s="214"/>
      <c r="F502" s="214"/>
      <c r="G502" s="214"/>
      <c r="H502" s="214"/>
      <c r="I502" s="214"/>
      <c r="J502" s="214"/>
      <c r="K502" s="214"/>
      <c r="L502" s="214"/>
      <c r="M502" s="214"/>
      <c r="N502" s="214"/>
      <c r="O502" s="214"/>
      <c r="P502" s="214"/>
      <c r="Q502" s="214"/>
      <c r="R502" s="214"/>
    </row>
    <row r="503" spans="1:18" s="22" customFormat="1" ht="164.25" hidden="1" customHeight="1" x14ac:dyDescent="0.25">
      <c r="A503" s="214"/>
      <c r="B503" s="214"/>
      <c r="C503" s="214"/>
      <c r="D503" s="214"/>
      <c r="E503" s="214"/>
      <c r="F503" s="214"/>
      <c r="G503" s="214"/>
      <c r="H503" s="214"/>
      <c r="I503" s="214"/>
      <c r="J503" s="214"/>
      <c r="K503" s="214"/>
      <c r="L503" s="214"/>
      <c r="M503" s="214"/>
      <c r="N503" s="214"/>
      <c r="O503" s="214"/>
      <c r="P503" s="214"/>
      <c r="Q503" s="214"/>
      <c r="R503" s="214"/>
    </row>
  </sheetData>
  <sheetProtection algorithmName="SHA-512" hashValue="ZGhOMkzZF/SVf4EFA/nHouFlEXCfauKlYM2WYTXwPNNEaBjC7xsOl6sV6QhPltsqrU/5lxFl4V1jlDm85DzrVg==" saltValue="oNtNknGJzYcrl9GkClfFFQ==" spinCount="100000" sheet="1" objects="1" scenarios="1"/>
  <mergeCells count="49">
    <mergeCell ref="K1:Q1"/>
    <mergeCell ref="K26:Q26"/>
    <mergeCell ref="D28:Q28"/>
    <mergeCell ref="C32:Q32"/>
    <mergeCell ref="C29:Q29"/>
    <mergeCell ref="B27:Q27"/>
    <mergeCell ref="B25:Q25"/>
    <mergeCell ref="F21:Q21"/>
    <mergeCell ref="G22:Q22"/>
    <mergeCell ref="G23:Q23"/>
    <mergeCell ref="F24:Q24"/>
    <mergeCell ref="E16:Q16"/>
    <mergeCell ref="E17:Q17"/>
    <mergeCell ref="E18:Q18"/>
    <mergeCell ref="E19:Q19"/>
    <mergeCell ref="E20:Q20"/>
    <mergeCell ref="G42:H42"/>
    <mergeCell ref="I42:J42"/>
    <mergeCell ref="K42:L42"/>
    <mergeCell ref="G43:H43"/>
    <mergeCell ref="I43:J43"/>
    <mergeCell ref="K43:L43"/>
    <mergeCell ref="G41:H41"/>
    <mergeCell ref="I41:J41"/>
    <mergeCell ref="K41:L41"/>
    <mergeCell ref="C30:Q30"/>
    <mergeCell ref="C31:Q31"/>
    <mergeCell ref="B37:Q37"/>
    <mergeCell ref="B38:Q38"/>
    <mergeCell ref="G40:H40"/>
    <mergeCell ref="I40:J40"/>
    <mergeCell ref="K40:L40"/>
    <mergeCell ref="C33:Q33"/>
    <mergeCell ref="C34:Q34"/>
    <mergeCell ref="C35:Q35"/>
    <mergeCell ref="C36:Q36"/>
    <mergeCell ref="E14:Q14"/>
    <mergeCell ref="E15:Q15"/>
    <mergeCell ref="B2:Q2"/>
    <mergeCell ref="B3:Q3"/>
    <mergeCell ref="B4:Q4"/>
    <mergeCell ref="C6:Q6"/>
    <mergeCell ref="C7:Q7"/>
    <mergeCell ref="B8:Q8"/>
    <mergeCell ref="D12:Q12"/>
    <mergeCell ref="E13:Q13"/>
    <mergeCell ref="C9:Q9"/>
    <mergeCell ref="C10:Q10"/>
    <mergeCell ref="C11:Q11"/>
  </mergeCells>
  <printOptions horizontalCentered="1"/>
  <pageMargins left="0.7" right="0.7" top="0.75" bottom="0.75" header="0.3" footer="0.3"/>
  <pageSetup scale="70" orientation="portrait" r:id="rId1"/>
  <headerFooter>
    <oddFooter>&amp;L&amp;"Times New Roman,Regular"&amp;8&amp;D&amp;R&amp;"Times New Roman,Regular"&amp;8Title III, Part A
Individual Application</oddFooter>
  </headerFooter>
  <rowBreaks count="1" manualBreakCount="1">
    <brk id="25"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0"/>
  <dimension ref="A1:BG178"/>
  <sheetViews>
    <sheetView showGridLines="0" showZeros="0" zoomScaleNormal="100" workbookViewId="0">
      <pane ySplit="5" topLeftCell="A28" activePane="bottomLeft" state="frozen"/>
      <selection pane="bottomLeft" activeCell="F6" sqref="F6:F144"/>
    </sheetView>
  </sheetViews>
  <sheetFormatPr defaultColWidth="9.109375" defaultRowHeight="12" x14ac:dyDescent="0.25"/>
  <cols>
    <col min="1" max="1" width="32.88671875" style="52" customWidth="1"/>
    <col min="2" max="2" width="7.6640625" style="38" bestFit="1" customWidth="1"/>
    <col min="3" max="3" width="1.6640625" style="39" bestFit="1" customWidth="1"/>
    <col min="4" max="4" width="7.6640625" style="38" bestFit="1" customWidth="1"/>
    <col min="5" max="5" width="18.88671875" style="39" customWidth="1"/>
    <col min="6" max="6" width="10.44140625" style="40" bestFit="1" customWidth="1"/>
    <col min="7" max="7" width="2.44140625" style="40" bestFit="1" customWidth="1"/>
    <col min="8" max="8" width="23.44140625" style="40" bestFit="1" customWidth="1"/>
    <col min="9" max="9" width="1.88671875" style="40" bestFit="1" customWidth="1"/>
    <col min="10" max="10" width="3.33203125" style="40" bestFit="1" customWidth="1"/>
    <col min="11" max="12" width="2.6640625" style="40" bestFit="1" customWidth="1"/>
    <col min="13" max="13" width="3.33203125" style="40" bestFit="1" customWidth="1"/>
    <col min="14" max="15" width="2.6640625" style="40" bestFit="1" customWidth="1"/>
    <col min="16" max="16" width="3.33203125" style="40" bestFit="1" customWidth="1"/>
    <col min="17" max="18" width="2.6640625" style="40" bestFit="1" customWidth="1"/>
    <col min="19" max="19" width="3.33203125" style="40" bestFit="1" customWidth="1"/>
    <col min="20" max="21" width="2.6640625" style="40" bestFit="1" customWidth="1"/>
    <col min="22" max="22" width="3.33203125" style="40" bestFit="1" customWidth="1"/>
    <col min="23" max="24" width="2.6640625" style="40" bestFit="1" customWidth="1"/>
    <col min="25" max="25" width="3.33203125" style="40" bestFit="1" customWidth="1"/>
    <col min="26" max="27" width="2.6640625" style="40" bestFit="1" customWidth="1"/>
    <col min="28" max="28" width="3.33203125" style="40" bestFit="1" customWidth="1"/>
    <col min="29" max="30" width="2.6640625" style="40" bestFit="1" customWidth="1"/>
    <col min="31" max="31" width="3.33203125" style="40" bestFit="1" customWidth="1"/>
    <col min="32" max="33" width="2.6640625" style="40" bestFit="1" customWidth="1"/>
    <col min="34" max="34" width="3.33203125" style="40" bestFit="1" customWidth="1"/>
    <col min="35" max="36" width="2.6640625" style="40" bestFit="1" customWidth="1"/>
    <col min="37" max="37" width="3.33203125" style="40" bestFit="1" customWidth="1"/>
    <col min="38" max="38" width="2.6640625" style="40" bestFit="1" customWidth="1"/>
    <col min="39" max="39" width="2.6640625" style="11" bestFit="1" customWidth="1"/>
    <col min="40" max="44" width="9.6640625" style="11" customWidth="1"/>
    <col min="45" max="45" width="10.5546875" style="11" bestFit="1" customWidth="1"/>
    <col min="46" max="47" width="9.6640625" style="11" customWidth="1"/>
    <col min="48" max="48" width="12.5546875" style="11" customWidth="1"/>
    <col min="49" max="59" width="9.109375" style="11"/>
    <col min="60" max="16384" width="9.109375" style="40"/>
  </cols>
  <sheetData>
    <row r="1" spans="1:59" ht="12.75" customHeight="1" x14ac:dyDescent="0.25">
      <c r="A1" s="37" t="s">
        <v>364</v>
      </c>
      <c r="C1" s="142" t="s">
        <v>532</v>
      </c>
      <c r="D1" s="977">
        <f>SUM(F6:F144)</f>
        <v>16763606.73</v>
      </c>
      <c r="E1" s="977"/>
      <c r="F1" s="977"/>
      <c r="G1" s="65">
        <v>7</v>
      </c>
      <c r="H1" s="66">
        <v>8</v>
      </c>
      <c r="I1" s="66">
        <v>9</v>
      </c>
      <c r="J1" s="65">
        <v>10</v>
      </c>
      <c r="K1" s="66">
        <v>11</v>
      </c>
      <c r="L1" s="66">
        <v>12</v>
      </c>
      <c r="M1" s="65">
        <v>13</v>
      </c>
      <c r="N1" s="66">
        <v>14</v>
      </c>
      <c r="O1" s="66">
        <v>15</v>
      </c>
      <c r="P1" s="65">
        <v>16</v>
      </c>
      <c r="Q1" s="66">
        <v>17</v>
      </c>
      <c r="R1" s="66">
        <v>18</v>
      </c>
      <c r="S1" s="65">
        <v>19</v>
      </c>
      <c r="T1" s="66">
        <v>20</v>
      </c>
      <c r="U1" s="66">
        <v>21</v>
      </c>
      <c r="V1" s="65">
        <v>22</v>
      </c>
      <c r="W1" s="66">
        <v>23</v>
      </c>
      <c r="X1" s="66">
        <v>24</v>
      </c>
      <c r="Y1" s="65">
        <v>25</v>
      </c>
      <c r="Z1" s="66">
        <v>26</v>
      </c>
      <c r="AA1" s="66">
        <v>27</v>
      </c>
      <c r="AB1" s="65">
        <v>28</v>
      </c>
      <c r="AC1" s="66">
        <v>29</v>
      </c>
      <c r="AD1" s="66">
        <v>30</v>
      </c>
      <c r="AE1" s="65">
        <v>31</v>
      </c>
      <c r="AF1" s="66">
        <v>32</v>
      </c>
      <c r="AG1" s="66">
        <v>33</v>
      </c>
      <c r="AH1" s="65">
        <v>34</v>
      </c>
      <c r="AI1" s="66">
        <v>35</v>
      </c>
      <c r="AJ1" s="66">
        <v>36</v>
      </c>
      <c r="AK1" s="65">
        <v>37</v>
      </c>
      <c r="AL1" s="66">
        <v>38</v>
      </c>
      <c r="AM1" s="66">
        <v>39</v>
      </c>
      <c r="AN1" s="65">
        <v>40</v>
      </c>
      <c r="AO1" s="66">
        <v>41</v>
      </c>
      <c r="AP1" s="66">
        <v>42</v>
      </c>
      <c r="AQ1" s="65">
        <v>43</v>
      </c>
      <c r="AR1" s="66">
        <v>44</v>
      </c>
      <c r="AS1" s="66">
        <v>45</v>
      </c>
      <c r="AT1" s="65">
        <v>46</v>
      </c>
      <c r="AU1" s="66">
        <v>47</v>
      </c>
      <c r="AV1" s="66">
        <v>48</v>
      </c>
      <c r="AW1" s="65">
        <v>49</v>
      </c>
      <c r="AX1" s="66">
        <v>50</v>
      </c>
    </row>
    <row r="2" spans="1:59" ht="12.75" customHeight="1" x14ac:dyDescent="0.25">
      <c r="A2" s="41" t="s">
        <v>365</v>
      </c>
      <c r="B2" s="42"/>
      <c r="C2" s="143"/>
      <c r="D2" s="974">
        <f>16763606.73-D1</f>
        <v>0</v>
      </c>
      <c r="E2" s="975"/>
      <c r="F2" s="976"/>
      <c r="G2" s="39"/>
      <c r="H2" s="39"/>
      <c r="I2" s="39"/>
      <c r="J2" s="39"/>
      <c r="K2" s="39"/>
      <c r="L2" s="39"/>
      <c r="M2" s="39"/>
      <c r="N2" s="39"/>
      <c r="O2" s="39"/>
      <c r="AM2" s="140"/>
    </row>
    <row r="3" spans="1:59" ht="12.75" customHeight="1" x14ac:dyDescent="0.25">
      <c r="A3" s="37"/>
      <c r="B3" s="42">
        <f>SUBTOTAL(3,B6:B144)</f>
        <v>139</v>
      </c>
      <c r="C3" s="143"/>
      <c r="D3" s="979" t="s">
        <v>178</v>
      </c>
      <c r="E3" s="979"/>
      <c r="F3" s="979"/>
      <c r="AN3" s="960" t="s">
        <v>527</v>
      </c>
      <c r="AO3" s="960"/>
    </row>
    <row r="4" spans="1:59" ht="12.75" customHeight="1" x14ac:dyDescent="0.25">
      <c r="A4" s="37" t="s">
        <v>366</v>
      </c>
      <c r="B4" s="43"/>
      <c r="C4" s="143"/>
      <c r="D4" s="978" t="s">
        <v>367</v>
      </c>
      <c r="E4" s="978"/>
      <c r="F4" s="978"/>
      <c r="AN4" s="967" t="s">
        <v>370</v>
      </c>
      <c r="AO4" s="968"/>
      <c r="AP4" s="968"/>
      <c r="AQ4" s="968"/>
      <c r="AR4" s="968"/>
      <c r="AS4" s="968"/>
      <c r="AT4" s="968"/>
      <c r="AU4" s="969"/>
      <c r="AV4" s="147"/>
      <c r="AW4" s="147"/>
      <c r="AX4" s="147"/>
      <c r="AY4" s="147"/>
      <c r="AZ4" s="147"/>
      <c r="BA4" s="147"/>
    </row>
    <row r="5" spans="1:59" s="46" customFormat="1" ht="12.75" customHeight="1" x14ac:dyDescent="0.25">
      <c r="A5" s="44" t="s">
        <v>331</v>
      </c>
      <c r="B5" s="45" t="s">
        <v>368</v>
      </c>
      <c r="C5" s="144"/>
      <c r="D5" s="60" t="s">
        <v>368</v>
      </c>
      <c r="E5" s="61" t="s">
        <v>369</v>
      </c>
      <c r="F5" s="62" t="s">
        <v>111</v>
      </c>
      <c r="AM5" s="67"/>
      <c r="AN5" s="970"/>
      <c r="AO5" s="971"/>
      <c r="AP5" s="971"/>
      <c r="AQ5" s="971"/>
      <c r="AR5" s="971"/>
      <c r="AS5" s="971"/>
      <c r="AT5" s="971"/>
      <c r="AU5" s="972"/>
      <c r="AV5" s="147"/>
      <c r="AW5" s="147"/>
      <c r="AX5" s="147"/>
      <c r="AY5" s="147"/>
      <c r="AZ5" s="147"/>
      <c r="BA5" s="147"/>
      <c r="BB5" s="67"/>
      <c r="BC5" s="67"/>
      <c r="BD5" s="67"/>
      <c r="BE5" s="67"/>
      <c r="BF5" s="67"/>
      <c r="BG5" s="67"/>
    </row>
    <row r="6" spans="1:59" ht="12.75" customHeight="1" thickBot="1" x14ac:dyDescent="0.3">
      <c r="A6" s="194" t="s">
        <v>371</v>
      </c>
      <c r="B6" s="195">
        <v>1</v>
      </c>
      <c r="C6" s="145"/>
      <c r="D6" s="56">
        <v>1</v>
      </c>
      <c r="E6" s="57"/>
      <c r="F6" s="58">
        <v>90950.03</v>
      </c>
    </row>
    <row r="7" spans="1:59" x14ac:dyDescent="0.25">
      <c r="A7" s="194" t="s">
        <v>372</v>
      </c>
      <c r="B7" s="195">
        <v>2</v>
      </c>
      <c r="C7" s="145"/>
      <c r="D7" s="56">
        <v>2</v>
      </c>
      <c r="E7" s="57"/>
      <c r="F7" s="58">
        <v>183137.53</v>
      </c>
      <c r="H7" s="48" t="s">
        <v>80</v>
      </c>
      <c r="AN7" s="961" t="s">
        <v>513</v>
      </c>
      <c r="AO7" s="962"/>
      <c r="AP7" s="962"/>
      <c r="AQ7" s="962"/>
      <c r="AR7" s="962"/>
      <c r="AS7" s="962"/>
      <c r="AT7" s="962"/>
      <c r="AU7" s="963"/>
    </row>
    <row r="8" spans="1:59" x14ac:dyDescent="0.25">
      <c r="A8" s="194" t="s">
        <v>374</v>
      </c>
      <c r="B8" s="195">
        <v>101</v>
      </c>
      <c r="C8" s="145"/>
      <c r="D8" s="56">
        <v>3</v>
      </c>
      <c r="E8" s="57"/>
      <c r="F8" s="58"/>
      <c r="H8" s="49" t="s">
        <v>74</v>
      </c>
      <c r="AN8" s="68"/>
      <c r="AU8" s="69"/>
    </row>
    <row r="9" spans="1:59" x14ac:dyDescent="0.25">
      <c r="A9" s="194" t="s">
        <v>567</v>
      </c>
      <c r="B9" s="195">
        <v>3</v>
      </c>
      <c r="C9" s="145"/>
      <c r="D9" s="56">
        <v>4</v>
      </c>
      <c r="E9" s="57"/>
      <c r="F9" s="58"/>
      <c r="H9" s="49" t="s">
        <v>79</v>
      </c>
      <c r="AN9" s="70">
        <v>1</v>
      </c>
      <c r="AO9" s="71">
        <v>2</v>
      </c>
      <c r="AP9" s="72">
        <v>3</v>
      </c>
      <c r="AQ9" s="73">
        <v>4</v>
      </c>
      <c r="AR9" s="74">
        <v>5</v>
      </c>
      <c r="AS9" s="75">
        <v>6</v>
      </c>
      <c r="AT9" s="76">
        <v>7</v>
      </c>
      <c r="AU9" s="77">
        <v>8</v>
      </c>
      <c r="AW9" s="11" t="s">
        <v>376</v>
      </c>
    </row>
    <row r="10" spans="1:59" ht="13.2" x14ac:dyDescent="0.25">
      <c r="A10" s="194" t="s">
        <v>375</v>
      </c>
      <c r="B10" s="195">
        <v>4</v>
      </c>
      <c r="C10" s="145"/>
      <c r="D10" s="56">
        <v>5</v>
      </c>
      <c r="E10" s="57"/>
      <c r="F10" s="58"/>
      <c r="AN10" s="78">
        <v>9</v>
      </c>
      <c r="AO10" s="79">
        <v>10</v>
      </c>
      <c r="AP10" s="80">
        <v>11</v>
      </c>
      <c r="AQ10" s="81">
        <v>12</v>
      </c>
      <c r="AR10" s="82">
        <v>13</v>
      </c>
      <c r="AS10" s="83">
        <v>14</v>
      </c>
      <c r="AT10" s="84">
        <v>15</v>
      </c>
      <c r="AU10" s="85">
        <v>16</v>
      </c>
      <c r="AX10" s="964"/>
      <c r="AY10" s="86"/>
      <c r="AZ10" s="87" t="s">
        <v>528</v>
      </c>
    </row>
    <row r="11" spans="1:59" ht="15" customHeight="1" x14ac:dyDescent="0.25">
      <c r="A11" s="194" t="s">
        <v>377</v>
      </c>
      <c r="B11" s="195">
        <v>5</v>
      </c>
      <c r="C11" s="145"/>
      <c r="D11" s="56">
        <v>6</v>
      </c>
      <c r="E11" s="57"/>
      <c r="F11" s="58"/>
      <c r="H11" s="48" t="s">
        <v>175</v>
      </c>
      <c r="J11" s="64"/>
      <c r="L11" s="64"/>
      <c r="AN11" s="88">
        <v>17</v>
      </c>
      <c r="AO11" s="89">
        <v>18</v>
      </c>
      <c r="AP11" s="90">
        <v>19</v>
      </c>
      <c r="AQ11" s="91">
        <v>20</v>
      </c>
      <c r="AR11" s="92">
        <v>21</v>
      </c>
      <c r="AS11" s="93">
        <v>22</v>
      </c>
      <c r="AT11" s="94">
        <v>23</v>
      </c>
      <c r="AU11" s="95">
        <v>24</v>
      </c>
      <c r="AX11" s="964"/>
    </row>
    <row r="12" spans="1:59" x14ac:dyDescent="0.25">
      <c r="A12" s="194" t="s">
        <v>378</v>
      </c>
      <c r="B12" s="195">
        <v>6</v>
      </c>
      <c r="C12" s="145"/>
      <c r="D12" s="56">
        <v>7</v>
      </c>
      <c r="E12" s="57"/>
      <c r="F12" s="58">
        <v>712893.05</v>
      </c>
      <c r="H12" s="49" t="s">
        <v>176</v>
      </c>
      <c r="L12" s="63"/>
      <c r="AN12" s="96">
        <v>25</v>
      </c>
      <c r="AO12" s="97">
        <v>26</v>
      </c>
      <c r="AP12" s="98">
        <v>27</v>
      </c>
      <c r="AQ12" s="99">
        <v>28</v>
      </c>
      <c r="AR12" s="100">
        <v>29</v>
      </c>
      <c r="AS12" s="101">
        <v>30</v>
      </c>
      <c r="AT12" s="102">
        <v>31</v>
      </c>
      <c r="AU12" s="103">
        <v>32</v>
      </c>
    </row>
    <row r="13" spans="1:59" ht="15" customHeight="1" x14ac:dyDescent="0.25">
      <c r="A13" s="194" t="s">
        <v>379</v>
      </c>
      <c r="B13" s="195">
        <v>7</v>
      </c>
      <c r="C13" s="145"/>
      <c r="D13" s="56">
        <v>8</v>
      </c>
      <c r="E13" s="57"/>
      <c r="F13" s="58">
        <v>36221.03</v>
      </c>
      <c r="H13" s="49" t="s">
        <v>177</v>
      </c>
      <c r="L13" s="63"/>
      <c r="AN13" s="104">
        <v>33</v>
      </c>
      <c r="AO13" s="105">
        <v>34</v>
      </c>
      <c r="AP13" s="106">
        <v>35</v>
      </c>
      <c r="AQ13" s="107">
        <v>36</v>
      </c>
      <c r="AR13" s="108">
        <v>37</v>
      </c>
      <c r="AS13" s="109">
        <v>38</v>
      </c>
      <c r="AT13" s="110">
        <v>39</v>
      </c>
      <c r="AU13" s="111">
        <v>40</v>
      </c>
      <c r="AY13" s="11" t="s">
        <v>380</v>
      </c>
    </row>
    <row r="14" spans="1:59" x14ac:dyDescent="0.25">
      <c r="A14" s="194" t="s">
        <v>381</v>
      </c>
      <c r="B14" s="195">
        <v>8</v>
      </c>
      <c r="C14" s="145"/>
      <c r="D14" s="56">
        <v>9</v>
      </c>
      <c r="E14" s="57"/>
      <c r="F14" s="58"/>
      <c r="L14" s="63"/>
      <c r="AN14" s="112">
        <v>41</v>
      </c>
      <c r="AO14" s="113">
        <v>42</v>
      </c>
      <c r="AP14" s="114">
        <v>43</v>
      </c>
      <c r="AQ14" s="115">
        <v>44</v>
      </c>
      <c r="AR14" s="116">
        <v>45</v>
      </c>
      <c r="AS14" s="117">
        <v>46</v>
      </c>
      <c r="AT14" s="118">
        <v>47</v>
      </c>
      <c r="AU14" s="119">
        <v>48</v>
      </c>
      <c r="AY14" s="11" t="s">
        <v>383</v>
      </c>
    </row>
    <row r="15" spans="1:59" ht="12" customHeight="1" x14ac:dyDescent="0.25">
      <c r="A15" s="194" t="s">
        <v>382</v>
      </c>
      <c r="B15" s="195">
        <v>9</v>
      </c>
      <c r="C15" s="145"/>
      <c r="D15" s="56">
        <v>10</v>
      </c>
      <c r="E15" s="57"/>
      <c r="F15" s="58">
        <v>13803.75</v>
      </c>
      <c r="L15" s="63"/>
      <c r="AN15" s="120">
        <v>49</v>
      </c>
      <c r="AO15" s="121">
        <v>50</v>
      </c>
      <c r="AP15" s="122">
        <v>51</v>
      </c>
      <c r="AQ15" s="123">
        <v>52</v>
      </c>
      <c r="AR15" s="124">
        <v>53</v>
      </c>
      <c r="AS15" s="125">
        <v>54</v>
      </c>
      <c r="AT15" s="126">
        <v>55</v>
      </c>
      <c r="AU15" s="127">
        <v>56</v>
      </c>
    </row>
    <row r="16" spans="1:59" x14ac:dyDescent="0.25">
      <c r="A16" s="194" t="s">
        <v>384</v>
      </c>
      <c r="B16" s="195">
        <v>10</v>
      </c>
      <c r="C16" s="145"/>
      <c r="D16" s="56">
        <v>11</v>
      </c>
      <c r="E16" s="57"/>
      <c r="F16" s="58">
        <v>0</v>
      </c>
      <c r="L16" s="63"/>
      <c r="AN16" s="68"/>
      <c r="AU16" s="69"/>
    </row>
    <row r="17" spans="1:59" x14ac:dyDescent="0.25">
      <c r="A17" s="194" t="s">
        <v>385</v>
      </c>
      <c r="B17" s="195">
        <v>11</v>
      </c>
      <c r="C17" s="145"/>
      <c r="D17" s="56">
        <v>12</v>
      </c>
      <c r="E17" s="57"/>
      <c r="F17" s="58">
        <v>16133.490000000002</v>
      </c>
      <c r="H17" s="48" t="s">
        <v>373</v>
      </c>
      <c r="L17" s="63"/>
      <c r="AN17" s="68"/>
      <c r="AU17" s="69"/>
    </row>
    <row r="18" spans="1:59" x14ac:dyDescent="0.25">
      <c r="A18" s="194" t="s">
        <v>386</v>
      </c>
      <c r="B18" s="195">
        <v>12</v>
      </c>
      <c r="C18" s="145"/>
      <c r="D18" s="56">
        <v>13</v>
      </c>
      <c r="E18" s="57"/>
      <c r="F18" s="58"/>
      <c r="H18" s="49" t="s">
        <v>27</v>
      </c>
      <c r="L18" s="63"/>
      <c r="AN18" s="68"/>
      <c r="AU18" s="69"/>
    </row>
    <row r="19" spans="1:59" x14ac:dyDescent="0.25">
      <c r="A19" s="194" t="s">
        <v>387</v>
      </c>
      <c r="B19" s="195">
        <v>102</v>
      </c>
      <c r="C19" s="145"/>
      <c r="D19" s="56">
        <v>14</v>
      </c>
      <c r="E19" s="57"/>
      <c r="F19" s="58"/>
      <c r="H19" s="49" t="s">
        <v>28</v>
      </c>
      <c r="L19" s="63"/>
      <c r="AN19" s="965" t="s">
        <v>389</v>
      </c>
      <c r="AO19" s="966" t="s">
        <v>336</v>
      </c>
      <c r="AP19" s="966"/>
      <c r="AQ19" s="966"/>
      <c r="AS19" s="128"/>
      <c r="AT19" s="129" t="s">
        <v>390</v>
      </c>
      <c r="AU19" s="130"/>
    </row>
    <row r="20" spans="1:59" ht="12" customHeight="1" x14ac:dyDescent="0.25">
      <c r="A20" s="194" t="s">
        <v>388</v>
      </c>
      <c r="B20" s="195">
        <v>13</v>
      </c>
      <c r="C20" s="145"/>
      <c r="D20" s="56">
        <v>15</v>
      </c>
      <c r="E20" s="57"/>
      <c r="F20" s="58"/>
      <c r="L20" s="63"/>
      <c r="AN20" s="965"/>
      <c r="AO20" s="966"/>
      <c r="AP20" s="966"/>
      <c r="AQ20" s="966"/>
      <c r="AS20" s="129" t="s">
        <v>529</v>
      </c>
      <c r="AT20" s="129">
        <v>20</v>
      </c>
      <c r="AU20" s="131"/>
      <c r="AW20" s="11">
        <v>-4142</v>
      </c>
    </row>
    <row r="21" spans="1:59" ht="13.2" x14ac:dyDescent="0.25">
      <c r="A21" s="194" t="s">
        <v>391</v>
      </c>
      <c r="B21" s="195">
        <v>14</v>
      </c>
      <c r="C21" s="145"/>
      <c r="D21" s="56">
        <v>16</v>
      </c>
      <c r="E21" s="57"/>
      <c r="F21" s="58">
        <v>29497.68</v>
      </c>
      <c r="L21" s="63"/>
      <c r="AM21" s="141">
        <v>1</v>
      </c>
      <c r="AN21" s="132" t="s">
        <v>530</v>
      </c>
      <c r="AO21" s="958" t="s">
        <v>344</v>
      </c>
      <c r="AP21" s="958"/>
      <c r="AQ21" s="959"/>
      <c r="AS21" s="129" t="s">
        <v>531</v>
      </c>
      <c r="AT21" s="133">
        <v>40</v>
      </c>
      <c r="AU21" s="134"/>
      <c r="AZ21" s="11" t="s">
        <v>393</v>
      </c>
    </row>
    <row r="22" spans="1:59" ht="13.2" x14ac:dyDescent="0.25">
      <c r="A22" s="194" t="s">
        <v>392</v>
      </c>
      <c r="B22" s="195">
        <v>15</v>
      </c>
      <c r="C22" s="145"/>
      <c r="D22" s="56">
        <v>17</v>
      </c>
      <c r="E22" s="57"/>
      <c r="F22" s="58">
        <v>21533.85</v>
      </c>
      <c r="AM22" s="141">
        <v>2</v>
      </c>
      <c r="AN22" s="132" t="s">
        <v>533</v>
      </c>
      <c r="AO22" s="958" t="s">
        <v>340</v>
      </c>
      <c r="AP22" s="958"/>
      <c r="AQ22" s="959"/>
      <c r="AU22" s="69"/>
    </row>
    <row r="23" spans="1:59" ht="13.2" x14ac:dyDescent="0.25">
      <c r="A23" s="194" t="s">
        <v>394</v>
      </c>
      <c r="B23" s="195">
        <v>103</v>
      </c>
      <c r="C23" s="145"/>
      <c r="D23" s="56">
        <v>18</v>
      </c>
      <c r="E23" s="57"/>
      <c r="F23" s="58">
        <v>17558.37</v>
      </c>
      <c r="H23" s="973"/>
      <c r="I23" s="973"/>
      <c r="J23" s="50"/>
      <c r="K23" s="50"/>
      <c r="L23" s="50"/>
      <c r="AM23" s="141">
        <v>3</v>
      </c>
      <c r="AN23" s="132" t="s">
        <v>530</v>
      </c>
      <c r="AO23" s="958" t="s">
        <v>345</v>
      </c>
      <c r="AP23" s="958"/>
      <c r="AQ23" s="959"/>
      <c r="AU23" s="69"/>
    </row>
    <row r="24" spans="1:59" ht="13.2" x14ac:dyDescent="0.25">
      <c r="A24" s="194" t="s">
        <v>395</v>
      </c>
      <c r="B24" s="195">
        <v>16</v>
      </c>
      <c r="C24" s="145"/>
      <c r="D24" s="56">
        <v>19</v>
      </c>
      <c r="E24" s="57"/>
      <c r="F24" s="58"/>
      <c r="I24" s="63"/>
      <c r="AM24" s="141">
        <v>4</v>
      </c>
      <c r="AN24" s="132" t="s">
        <v>534</v>
      </c>
      <c r="AO24" s="958" t="s">
        <v>346</v>
      </c>
      <c r="AP24" s="958"/>
      <c r="AQ24" s="959"/>
      <c r="AU24" s="69"/>
    </row>
    <row r="25" spans="1:59" ht="13.2" x14ac:dyDescent="0.25">
      <c r="A25" s="194" t="s">
        <v>396</v>
      </c>
      <c r="B25" s="195">
        <v>17</v>
      </c>
      <c r="C25" s="145"/>
      <c r="D25" s="56">
        <v>20</v>
      </c>
      <c r="E25" s="57"/>
      <c r="F25" s="58"/>
      <c r="I25" s="63"/>
      <c r="M25" s="50"/>
      <c r="AM25" s="141">
        <v>5</v>
      </c>
      <c r="AN25" s="132" t="s">
        <v>534</v>
      </c>
      <c r="AO25" s="953" t="s">
        <v>347</v>
      </c>
      <c r="AP25" s="953"/>
      <c r="AQ25" s="954"/>
      <c r="AU25" s="69"/>
    </row>
    <row r="26" spans="1:59" ht="13.2" x14ac:dyDescent="0.25">
      <c r="A26" s="194" t="s">
        <v>397</v>
      </c>
      <c r="B26" s="195">
        <v>18</v>
      </c>
      <c r="C26" s="145"/>
      <c r="D26" s="56">
        <v>21</v>
      </c>
      <c r="E26" s="57"/>
      <c r="F26" s="58">
        <v>830870.96000000008</v>
      </c>
      <c r="I26" s="63"/>
      <c r="AM26" s="141">
        <v>6</v>
      </c>
      <c r="AN26" s="132" t="s">
        <v>530</v>
      </c>
      <c r="AO26" s="953" t="s">
        <v>341</v>
      </c>
      <c r="AP26" s="953"/>
      <c r="AQ26" s="954"/>
      <c r="AU26" s="69"/>
    </row>
    <row r="27" spans="1:59" ht="13.2" x14ac:dyDescent="0.25">
      <c r="A27" s="194" t="s">
        <v>398</v>
      </c>
      <c r="B27" s="195">
        <v>19</v>
      </c>
      <c r="C27" s="145"/>
      <c r="D27" s="56">
        <v>22</v>
      </c>
      <c r="E27" s="57"/>
      <c r="F27" s="58">
        <v>13914.18</v>
      </c>
      <c r="I27" s="63"/>
      <c r="M27" s="51"/>
      <c r="AM27" s="141">
        <v>7</v>
      </c>
      <c r="AN27" s="132" t="s">
        <v>530</v>
      </c>
      <c r="AO27" s="953" t="s">
        <v>342</v>
      </c>
      <c r="AP27" s="953"/>
      <c r="AQ27" s="954"/>
      <c r="AU27" s="69"/>
      <c r="AX27" s="87"/>
      <c r="AY27" s="87"/>
      <c r="AZ27" s="135"/>
      <c r="BA27" s="87"/>
      <c r="BB27" s="15"/>
      <c r="BC27" s="15"/>
      <c r="BD27" s="15"/>
      <c r="BE27" s="135"/>
      <c r="BF27" s="135"/>
      <c r="BG27" s="87"/>
    </row>
    <row r="28" spans="1:59" ht="13.2" x14ac:dyDescent="0.25">
      <c r="A28" s="194" t="s">
        <v>400</v>
      </c>
      <c r="B28" s="195">
        <v>20</v>
      </c>
      <c r="C28" s="145"/>
      <c r="D28" s="56">
        <v>23</v>
      </c>
      <c r="E28" s="57"/>
      <c r="F28" s="58"/>
      <c r="I28" s="63"/>
      <c r="M28" s="51"/>
      <c r="AM28" s="141">
        <v>8</v>
      </c>
      <c r="AN28" s="132" t="s">
        <v>530</v>
      </c>
      <c r="AO28" s="953" t="s">
        <v>179</v>
      </c>
      <c r="AP28" s="953"/>
      <c r="AQ28" s="954"/>
      <c r="AU28" s="69"/>
      <c r="AX28" s="136"/>
      <c r="AY28" s="87"/>
      <c r="AZ28" s="87"/>
      <c r="BA28" s="87"/>
      <c r="BB28" s="15"/>
      <c r="BC28" s="15"/>
      <c r="BD28" s="15"/>
      <c r="BE28" s="135"/>
      <c r="BF28" s="135"/>
      <c r="BG28" s="87"/>
    </row>
    <row r="29" spans="1:59" ht="13.8" thickBot="1" x14ac:dyDescent="0.3">
      <c r="A29" s="194" t="s">
        <v>402</v>
      </c>
      <c r="B29" s="195">
        <v>104</v>
      </c>
      <c r="C29" s="145"/>
      <c r="D29" s="56">
        <v>24</v>
      </c>
      <c r="E29" s="57"/>
      <c r="F29" s="58">
        <v>177393.15</v>
      </c>
      <c r="I29" s="63"/>
      <c r="M29" s="51"/>
      <c r="AM29" s="141">
        <v>9</v>
      </c>
      <c r="AN29" s="132" t="s">
        <v>530</v>
      </c>
      <c r="AO29" s="955" t="s">
        <v>183</v>
      </c>
      <c r="AP29" s="956"/>
      <c r="AQ29" s="957"/>
      <c r="AR29" s="137"/>
      <c r="AS29" s="137"/>
      <c r="AT29" s="137"/>
      <c r="AU29" s="138"/>
      <c r="AX29" s="136"/>
      <c r="AY29" s="87"/>
      <c r="AZ29" s="87"/>
      <c r="BA29" s="87"/>
      <c r="BB29" s="15"/>
      <c r="BC29" s="15"/>
      <c r="BD29" s="15"/>
      <c r="BE29" s="135"/>
      <c r="BF29" s="135"/>
      <c r="BG29" s="87"/>
    </row>
    <row r="30" spans="1:59" x14ac:dyDescent="0.25">
      <c r="A30" s="194" t="s">
        <v>404</v>
      </c>
      <c r="B30" s="195">
        <v>136</v>
      </c>
      <c r="C30" s="145"/>
      <c r="D30" s="56">
        <v>25</v>
      </c>
      <c r="E30" s="57"/>
      <c r="F30" s="58"/>
      <c r="M30" s="51"/>
    </row>
    <row r="31" spans="1:59" x14ac:dyDescent="0.25">
      <c r="A31" s="194" t="s">
        <v>405</v>
      </c>
      <c r="B31" s="195">
        <v>21</v>
      </c>
      <c r="C31" s="145"/>
      <c r="D31" s="56">
        <v>26</v>
      </c>
      <c r="E31" s="57"/>
      <c r="F31" s="58"/>
      <c r="H31" s="973"/>
      <c r="I31" s="973"/>
      <c r="J31" s="50"/>
      <c r="K31" s="50"/>
      <c r="L31" s="50"/>
      <c r="M31" s="51"/>
    </row>
    <row r="32" spans="1:59" x14ac:dyDescent="0.25">
      <c r="A32" s="194" t="s">
        <v>406</v>
      </c>
      <c r="B32" s="195">
        <v>22</v>
      </c>
      <c r="C32" s="145"/>
      <c r="D32" s="56">
        <v>27</v>
      </c>
      <c r="E32" s="57"/>
      <c r="F32" s="58">
        <v>15460.2</v>
      </c>
      <c r="H32" s="52"/>
      <c r="M32" s="51"/>
    </row>
    <row r="33" spans="1:13" x14ac:dyDescent="0.25">
      <c r="A33" s="194" t="s">
        <v>407</v>
      </c>
      <c r="B33" s="195">
        <v>202</v>
      </c>
      <c r="C33" s="145"/>
      <c r="D33" s="56">
        <v>28</v>
      </c>
      <c r="E33" s="57"/>
      <c r="F33" s="58"/>
    </row>
    <row r="34" spans="1:13" x14ac:dyDescent="0.25">
      <c r="A34" s="194" t="s">
        <v>409</v>
      </c>
      <c r="B34" s="195">
        <v>106</v>
      </c>
      <c r="C34" s="145"/>
      <c r="D34" s="56">
        <v>29</v>
      </c>
      <c r="E34" s="57"/>
      <c r="F34" s="58">
        <v>4348554.8899999997</v>
      </c>
      <c r="M34" s="50"/>
    </row>
    <row r="35" spans="1:13" x14ac:dyDescent="0.25">
      <c r="A35" s="194" t="s">
        <v>410</v>
      </c>
      <c r="B35" s="195">
        <v>23</v>
      </c>
      <c r="C35" s="145"/>
      <c r="D35" s="56">
        <v>30</v>
      </c>
      <c r="E35" s="57"/>
      <c r="F35" s="58">
        <v>121693.83</v>
      </c>
      <c r="H35" s="64"/>
    </row>
    <row r="36" spans="1:13" x14ac:dyDescent="0.25">
      <c r="A36" s="194" t="s">
        <v>411</v>
      </c>
      <c r="B36" s="195">
        <v>24</v>
      </c>
      <c r="C36" s="145"/>
      <c r="D36" s="56">
        <v>31</v>
      </c>
      <c r="E36" s="57"/>
      <c r="F36" s="58"/>
    </row>
    <row r="37" spans="1:13" x14ac:dyDescent="0.25">
      <c r="A37" s="194" t="s">
        <v>412</v>
      </c>
      <c r="B37" s="195">
        <v>25</v>
      </c>
      <c r="C37" s="145"/>
      <c r="D37" s="56">
        <v>32</v>
      </c>
      <c r="E37" s="57"/>
      <c r="F37" s="58">
        <v>9938.6999999999989</v>
      </c>
    </row>
    <row r="38" spans="1:13" x14ac:dyDescent="0.25">
      <c r="A38" s="194" t="s">
        <v>413</v>
      </c>
      <c r="B38" s="195">
        <v>108</v>
      </c>
      <c r="C38" s="145"/>
      <c r="D38" s="56">
        <v>33</v>
      </c>
      <c r="E38" s="57"/>
      <c r="F38" s="58">
        <v>16564.489999999998</v>
      </c>
    </row>
    <row r="39" spans="1:13" x14ac:dyDescent="0.25">
      <c r="A39" s="194" t="s">
        <v>414</v>
      </c>
      <c r="B39" s="195">
        <v>917</v>
      </c>
      <c r="C39" s="145"/>
      <c r="D39" s="56">
        <v>34</v>
      </c>
      <c r="E39" s="57"/>
      <c r="F39" s="58">
        <v>173673.22</v>
      </c>
      <c r="H39" s="64"/>
    </row>
    <row r="40" spans="1:13" x14ac:dyDescent="0.25">
      <c r="A40" s="194" t="s">
        <v>415</v>
      </c>
      <c r="B40" s="195">
        <v>26</v>
      </c>
      <c r="C40" s="145"/>
      <c r="D40" s="56">
        <v>35</v>
      </c>
      <c r="E40" s="57"/>
      <c r="F40" s="58">
        <v>0</v>
      </c>
    </row>
    <row r="41" spans="1:13" x14ac:dyDescent="0.25">
      <c r="A41" s="194" t="s">
        <v>416</v>
      </c>
      <c r="B41" s="195">
        <v>27</v>
      </c>
      <c r="C41" s="145"/>
      <c r="D41" s="56">
        <v>36</v>
      </c>
      <c r="E41" s="57"/>
      <c r="F41" s="58"/>
    </row>
    <row r="42" spans="1:13" x14ac:dyDescent="0.25">
      <c r="A42" s="194" t="s">
        <v>622</v>
      </c>
      <c r="B42" s="195">
        <v>138</v>
      </c>
      <c r="C42" s="145"/>
      <c r="D42" s="56">
        <v>37</v>
      </c>
      <c r="E42" s="57"/>
      <c r="F42" s="58"/>
    </row>
    <row r="43" spans="1:13" x14ac:dyDescent="0.25">
      <c r="A43" s="194" t="s">
        <v>417</v>
      </c>
      <c r="B43" s="195">
        <v>28</v>
      </c>
      <c r="C43" s="145"/>
      <c r="D43" s="56">
        <v>38</v>
      </c>
      <c r="E43" s="57"/>
      <c r="F43" s="58"/>
    </row>
    <row r="44" spans="1:13" x14ac:dyDescent="0.25">
      <c r="A44" s="194" t="s">
        <v>623</v>
      </c>
      <c r="B44" s="195">
        <v>134</v>
      </c>
      <c r="C44" s="145"/>
      <c r="D44" s="56">
        <v>39</v>
      </c>
      <c r="E44" s="57"/>
      <c r="F44" s="58">
        <v>19214.82</v>
      </c>
    </row>
    <row r="45" spans="1:13" x14ac:dyDescent="0.25">
      <c r="A45" s="194" t="s">
        <v>418</v>
      </c>
      <c r="B45" s="195">
        <v>29</v>
      </c>
      <c r="C45" s="145"/>
      <c r="D45" s="56">
        <v>40</v>
      </c>
      <c r="E45" s="57"/>
      <c r="F45" s="58">
        <v>15612.16</v>
      </c>
    </row>
    <row r="46" spans="1:13" x14ac:dyDescent="0.25">
      <c r="A46" s="194" t="s">
        <v>419</v>
      </c>
      <c r="B46" s="195">
        <v>109</v>
      </c>
      <c r="C46" s="145"/>
      <c r="D46" s="56">
        <v>41</v>
      </c>
      <c r="E46" s="57"/>
      <c r="F46" s="58">
        <v>10490.84</v>
      </c>
    </row>
    <row r="47" spans="1:13" x14ac:dyDescent="0.25">
      <c r="A47" s="194" t="s">
        <v>420</v>
      </c>
      <c r="B47" s="195">
        <v>30</v>
      </c>
      <c r="C47" s="145"/>
      <c r="D47" s="56">
        <v>42</v>
      </c>
      <c r="E47" s="57"/>
      <c r="F47" s="58">
        <v>63908.159999999996</v>
      </c>
    </row>
    <row r="48" spans="1:13" x14ac:dyDescent="0.25">
      <c r="A48" s="194" t="s">
        <v>421</v>
      </c>
      <c r="B48" s="195">
        <v>31</v>
      </c>
      <c r="C48" s="145"/>
      <c r="D48" s="56">
        <v>43</v>
      </c>
      <c r="E48" s="57"/>
      <c r="F48" s="58">
        <v>710099.46</v>
      </c>
    </row>
    <row r="49" spans="1:8" x14ac:dyDescent="0.25">
      <c r="A49" s="194" t="s">
        <v>422</v>
      </c>
      <c r="B49" s="195">
        <v>32</v>
      </c>
      <c r="C49" s="145"/>
      <c r="D49" s="56">
        <v>44</v>
      </c>
      <c r="E49" s="57"/>
      <c r="F49" s="58">
        <v>59200.4</v>
      </c>
    </row>
    <row r="50" spans="1:8" x14ac:dyDescent="0.25">
      <c r="A50" s="194" t="s">
        <v>423</v>
      </c>
      <c r="B50" s="195">
        <v>135</v>
      </c>
      <c r="C50" s="145"/>
      <c r="D50" s="56">
        <v>45</v>
      </c>
      <c r="E50" s="57"/>
      <c r="F50" s="58">
        <v>0</v>
      </c>
    </row>
    <row r="51" spans="1:8" x14ac:dyDescent="0.25">
      <c r="A51" s="194" t="s">
        <v>424</v>
      </c>
      <c r="B51" s="195">
        <v>33</v>
      </c>
      <c r="C51" s="145"/>
      <c r="D51" s="56">
        <v>46</v>
      </c>
      <c r="E51" s="57"/>
      <c r="F51" s="58"/>
    </row>
    <row r="52" spans="1:8" x14ac:dyDescent="0.25">
      <c r="A52" s="194" t="s">
        <v>425</v>
      </c>
      <c r="B52" s="195">
        <v>34</v>
      </c>
      <c r="C52" s="145"/>
      <c r="D52" s="56">
        <v>47</v>
      </c>
      <c r="E52" s="57"/>
      <c r="F52" s="58"/>
    </row>
    <row r="53" spans="1:8" x14ac:dyDescent="0.25">
      <c r="A53" s="194" t="s">
        <v>426</v>
      </c>
      <c r="B53" s="195">
        <v>110</v>
      </c>
      <c r="C53" s="145"/>
      <c r="D53" s="56">
        <v>48</v>
      </c>
      <c r="E53" s="57"/>
      <c r="F53" s="58"/>
    </row>
    <row r="54" spans="1:8" x14ac:dyDescent="0.25">
      <c r="A54" s="194" t="s">
        <v>427</v>
      </c>
      <c r="B54" s="195">
        <v>111</v>
      </c>
      <c r="C54" s="145"/>
      <c r="D54" s="56">
        <v>49</v>
      </c>
      <c r="E54" s="57"/>
      <c r="F54" s="58"/>
      <c r="H54" s="64"/>
    </row>
    <row r="55" spans="1:8" x14ac:dyDescent="0.25">
      <c r="A55" s="194" t="s">
        <v>428</v>
      </c>
      <c r="B55" s="195">
        <v>35</v>
      </c>
      <c r="C55" s="145"/>
      <c r="D55" s="56">
        <v>50</v>
      </c>
      <c r="E55" s="57"/>
      <c r="F55" s="58"/>
    </row>
    <row r="56" spans="1:8" x14ac:dyDescent="0.25">
      <c r="A56" s="194" t="s">
        <v>429</v>
      </c>
      <c r="B56" s="195">
        <v>36</v>
      </c>
      <c r="C56" s="145"/>
      <c r="D56" s="56">
        <v>51</v>
      </c>
      <c r="E56" s="57"/>
      <c r="F56" s="58">
        <v>0</v>
      </c>
    </row>
    <row r="57" spans="1:8" x14ac:dyDescent="0.25">
      <c r="A57" s="194" t="s">
        <v>430</v>
      </c>
      <c r="B57" s="195">
        <v>37</v>
      </c>
      <c r="C57" s="145"/>
      <c r="D57" s="56">
        <v>52</v>
      </c>
      <c r="E57" s="57"/>
      <c r="F57" s="58">
        <v>0</v>
      </c>
    </row>
    <row r="58" spans="1:8" x14ac:dyDescent="0.25">
      <c r="A58" s="194" t="s">
        <v>431</v>
      </c>
      <c r="B58" s="195">
        <v>38</v>
      </c>
      <c r="C58" s="145"/>
      <c r="D58" s="56">
        <v>53</v>
      </c>
      <c r="E58" s="57"/>
      <c r="F58" s="58">
        <v>1336433.17</v>
      </c>
    </row>
    <row r="59" spans="1:8" x14ac:dyDescent="0.25">
      <c r="A59" s="194" t="s">
        <v>432</v>
      </c>
      <c r="B59" s="195">
        <v>39</v>
      </c>
      <c r="C59" s="145"/>
      <c r="D59" s="56">
        <v>54</v>
      </c>
      <c r="E59" s="57"/>
      <c r="F59" s="58">
        <v>18993.96</v>
      </c>
    </row>
    <row r="60" spans="1:8" x14ac:dyDescent="0.25">
      <c r="A60" s="194" t="s">
        <v>433</v>
      </c>
      <c r="B60" s="195">
        <v>40</v>
      </c>
      <c r="C60" s="145"/>
      <c r="D60" s="56">
        <v>55</v>
      </c>
      <c r="E60" s="57"/>
      <c r="F60" s="58">
        <v>16564.489999999998</v>
      </c>
    </row>
    <row r="61" spans="1:8" x14ac:dyDescent="0.25">
      <c r="A61" s="194" t="s">
        <v>434</v>
      </c>
      <c r="B61" s="195">
        <v>41</v>
      </c>
      <c r="C61" s="145"/>
      <c r="D61" s="56">
        <v>56</v>
      </c>
      <c r="E61" s="57"/>
      <c r="F61" s="58"/>
    </row>
    <row r="62" spans="1:8" x14ac:dyDescent="0.25">
      <c r="A62" s="194" t="s">
        <v>435</v>
      </c>
      <c r="B62" s="195">
        <v>112</v>
      </c>
      <c r="C62" s="145"/>
      <c r="D62" s="56">
        <v>57</v>
      </c>
      <c r="E62" s="57"/>
      <c r="F62" s="58"/>
    </row>
    <row r="63" spans="1:8" x14ac:dyDescent="0.25">
      <c r="A63" s="194" t="s">
        <v>436</v>
      </c>
      <c r="B63" s="195">
        <v>42</v>
      </c>
      <c r="C63" s="145"/>
      <c r="D63" s="56">
        <v>58</v>
      </c>
      <c r="E63" s="57"/>
      <c r="F63" s="58"/>
    </row>
    <row r="64" spans="1:8" x14ac:dyDescent="0.25">
      <c r="A64" s="194" t="s">
        <v>437</v>
      </c>
      <c r="B64" s="195">
        <v>113</v>
      </c>
      <c r="C64" s="145"/>
      <c r="D64" s="56">
        <v>59</v>
      </c>
      <c r="E64" s="57"/>
      <c r="F64" s="58"/>
    </row>
    <row r="65" spans="1:6" x14ac:dyDescent="0.25">
      <c r="A65" s="194" t="s">
        <v>438</v>
      </c>
      <c r="B65" s="195">
        <v>43</v>
      </c>
      <c r="C65" s="145"/>
      <c r="D65" s="56">
        <v>60</v>
      </c>
      <c r="E65" s="57"/>
      <c r="F65" s="58">
        <v>61842.979999999996</v>
      </c>
    </row>
    <row r="66" spans="1:6" x14ac:dyDescent="0.25">
      <c r="A66" s="194" t="s">
        <v>439</v>
      </c>
      <c r="B66" s="195">
        <v>44</v>
      </c>
      <c r="C66" s="145"/>
      <c r="D66" s="56">
        <v>62</v>
      </c>
      <c r="E66" s="57"/>
      <c r="F66" s="58"/>
    </row>
    <row r="67" spans="1:6" x14ac:dyDescent="0.25">
      <c r="A67" s="194" t="s">
        <v>440</v>
      </c>
      <c r="B67" s="195">
        <v>45</v>
      </c>
      <c r="C67" s="145"/>
      <c r="D67" s="56">
        <v>63</v>
      </c>
      <c r="E67" s="57"/>
      <c r="F67" s="58"/>
    </row>
    <row r="68" spans="1:6" x14ac:dyDescent="0.25">
      <c r="A68" s="194" t="s">
        <v>441</v>
      </c>
      <c r="B68" s="195">
        <v>114</v>
      </c>
      <c r="C68" s="145"/>
      <c r="D68" s="56">
        <v>65</v>
      </c>
      <c r="E68" s="57"/>
      <c r="F68" s="58">
        <v>14135.04</v>
      </c>
    </row>
    <row r="69" spans="1:6" x14ac:dyDescent="0.25">
      <c r="A69" s="194" t="s">
        <v>442</v>
      </c>
      <c r="B69" s="195">
        <v>46</v>
      </c>
      <c r="C69" s="145"/>
      <c r="D69" s="56">
        <v>66</v>
      </c>
      <c r="E69" s="57"/>
      <c r="F69" s="58"/>
    </row>
    <row r="70" spans="1:6" x14ac:dyDescent="0.25">
      <c r="A70" s="194" t="s">
        <v>624</v>
      </c>
      <c r="B70" s="195">
        <v>47</v>
      </c>
      <c r="C70" s="145"/>
      <c r="D70" s="56">
        <v>67</v>
      </c>
      <c r="E70" s="57"/>
      <c r="F70" s="58"/>
    </row>
    <row r="71" spans="1:6" x14ac:dyDescent="0.25">
      <c r="A71" s="194" t="s">
        <v>401</v>
      </c>
      <c r="B71" s="195">
        <v>871</v>
      </c>
      <c r="C71" s="145"/>
      <c r="D71" s="56">
        <v>68</v>
      </c>
      <c r="E71" s="57"/>
      <c r="F71" s="58">
        <v>34133.57</v>
      </c>
    </row>
    <row r="72" spans="1:6" x14ac:dyDescent="0.25">
      <c r="A72" s="194" t="s">
        <v>443</v>
      </c>
      <c r="B72" s="195">
        <v>49</v>
      </c>
      <c r="C72" s="145"/>
      <c r="D72" s="56">
        <v>69</v>
      </c>
      <c r="E72" s="57"/>
      <c r="F72" s="58"/>
    </row>
    <row r="73" spans="1:6" x14ac:dyDescent="0.25">
      <c r="A73" s="194" t="s">
        <v>444</v>
      </c>
      <c r="B73" s="195">
        <v>48</v>
      </c>
      <c r="C73" s="145"/>
      <c r="D73" s="56">
        <v>70</v>
      </c>
      <c r="E73" s="57"/>
      <c r="F73" s="58"/>
    </row>
    <row r="74" spans="1:6" x14ac:dyDescent="0.25">
      <c r="A74" s="194" t="s">
        <v>445</v>
      </c>
      <c r="B74" s="195">
        <v>50</v>
      </c>
      <c r="C74" s="145"/>
      <c r="D74" s="56">
        <v>71</v>
      </c>
      <c r="E74" s="57"/>
      <c r="F74" s="58">
        <v>24711.72</v>
      </c>
    </row>
    <row r="75" spans="1:6" x14ac:dyDescent="0.25">
      <c r="A75" s="194" t="s">
        <v>446</v>
      </c>
      <c r="B75" s="195">
        <v>51</v>
      </c>
      <c r="C75" s="145"/>
      <c r="D75" s="56">
        <v>72</v>
      </c>
      <c r="E75" s="57"/>
      <c r="F75" s="58"/>
    </row>
    <row r="76" spans="1:6" x14ac:dyDescent="0.25">
      <c r="A76" s="194" t="s">
        <v>447</v>
      </c>
      <c r="B76" s="195">
        <v>52</v>
      </c>
      <c r="C76" s="145"/>
      <c r="D76" s="56">
        <v>73</v>
      </c>
      <c r="E76" s="57"/>
      <c r="F76" s="58"/>
    </row>
    <row r="77" spans="1:6" x14ac:dyDescent="0.25">
      <c r="A77" s="194" t="s">
        <v>448</v>
      </c>
      <c r="B77" s="195">
        <v>137</v>
      </c>
      <c r="C77" s="145"/>
      <c r="D77" s="56">
        <v>74</v>
      </c>
      <c r="E77" s="57"/>
      <c r="F77" s="58">
        <v>20773.719999999998</v>
      </c>
    </row>
    <row r="78" spans="1:6" x14ac:dyDescent="0.25">
      <c r="A78" s="194" t="s">
        <v>449</v>
      </c>
      <c r="B78" s="195">
        <v>53</v>
      </c>
      <c r="C78" s="145"/>
      <c r="D78" s="56">
        <v>75</v>
      </c>
      <c r="E78" s="57"/>
      <c r="F78" s="58">
        <v>2286738.0900000003</v>
      </c>
    </row>
    <row r="79" spans="1:6" x14ac:dyDescent="0.25">
      <c r="A79" s="194" t="s">
        <v>450</v>
      </c>
      <c r="B79" s="195">
        <v>54</v>
      </c>
      <c r="C79" s="145"/>
      <c r="D79" s="56">
        <v>77</v>
      </c>
      <c r="E79" s="57"/>
      <c r="F79" s="58"/>
    </row>
    <row r="80" spans="1:6" x14ac:dyDescent="0.25">
      <c r="A80" s="194" t="s">
        <v>451</v>
      </c>
      <c r="B80" s="195">
        <v>55</v>
      </c>
      <c r="C80" s="145"/>
      <c r="D80" s="56">
        <v>78</v>
      </c>
      <c r="E80" s="57"/>
      <c r="F80" s="58"/>
    </row>
    <row r="81" spans="1:6" x14ac:dyDescent="0.25">
      <c r="A81" s="194" t="s">
        <v>452</v>
      </c>
      <c r="B81" s="195">
        <v>115</v>
      </c>
      <c r="C81" s="145"/>
      <c r="D81" s="56">
        <v>79</v>
      </c>
      <c r="E81" s="57"/>
      <c r="F81" s="58"/>
    </row>
    <row r="82" spans="1:6" x14ac:dyDescent="0.25">
      <c r="A82" s="194" t="s">
        <v>453</v>
      </c>
      <c r="B82" s="195">
        <v>56</v>
      </c>
      <c r="C82" s="145"/>
      <c r="D82" s="56">
        <v>80</v>
      </c>
      <c r="E82" s="57"/>
      <c r="F82" s="58">
        <v>71568.400000000009</v>
      </c>
    </row>
    <row r="83" spans="1:6" x14ac:dyDescent="0.25">
      <c r="A83" s="194" t="s">
        <v>454</v>
      </c>
      <c r="B83" s="195">
        <v>143</v>
      </c>
      <c r="C83" s="145"/>
      <c r="D83" s="56">
        <v>81</v>
      </c>
      <c r="E83" s="57"/>
      <c r="F83" s="58"/>
    </row>
    <row r="84" spans="1:6" x14ac:dyDescent="0.25">
      <c r="A84" s="194" t="s">
        <v>455</v>
      </c>
      <c r="B84" s="195">
        <v>144</v>
      </c>
      <c r="C84" s="145"/>
      <c r="D84" s="56">
        <v>82</v>
      </c>
      <c r="E84" s="57"/>
      <c r="F84" s="58">
        <v>186976.25</v>
      </c>
    </row>
    <row r="85" spans="1:6" x14ac:dyDescent="0.25">
      <c r="A85" s="194" t="s">
        <v>456</v>
      </c>
      <c r="B85" s="195">
        <v>116</v>
      </c>
      <c r="C85" s="145"/>
      <c r="D85" s="56">
        <v>83</v>
      </c>
      <c r="E85" s="57"/>
      <c r="F85" s="58"/>
    </row>
    <row r="86" spans="1:6" x14ac:dyDescent="0.25">
      <c r="A86" s="194" t="s">
        <v>457</v>
      </c>
      <c r="B86" s="195">
        <v>57</v>
      </c>
      <c r="C86" s="145"/>
      <c r="D86" s="56">
        <v>84</v>
      </c>
      <c r="E86" s="57"/>
      <c r="F86" s="58"/>
    </row>
    <row r="87" spans="1:6" x14ac:dyDescent="0.25">
      <c r="A87" s="194" t="s">
        <v>458</v>
      </c>
      <c r="B87" s="195">
        <v>58</v>
      </c>
      <c r="C87" s="145"/>
      <c r="D87" s="56">
        <v>85</v>
      </c>
      <c r="E87" s="57"/>
      <c r="F87" s="58">
        <v>57694.18</v>
      </c>
    </row>
    <row r="88" spans="1:6" x14ac:dyDescent="0.25">
      <c r="A88" s="194" t="s">
        <v>459</v>
      </c>
      <c r="B88" s="195">
        <v>59</v>
      </c>
      <c r="C88" s="145"/>
      <c r="D88" s="56">
        <v>86</v>
      </c>
      <c r="E88" s="57"/>
      <c r="F88" s="58"/>
    </row>
    <row r="89" spans="1:6" x14ac:dyDescent="0.25">
      <c r="A89" s="194" t="s">
        <v>460</v>
      </c>
      <c r="B89" s="195">
        <v>60</v>
      </c>
      <c r="C89" s="145"/>
      <c r="D89" s="56">
        <v>87</v>
      </c>
      <c r="E89" s="57"/>
      <c r="F89" s="58"/>
    </row>
    <row r="90" spans="1:6" x14ac:dyDescent="0.25">
      <c r="A90" s="194" t="s">
        <v>461</v>
      </c>
      <c r="B90" s="195">
        <v>62</v>
      </c>
      <c r="C90" s="145"/>
      <c r="D90" s="56">
        <v>88</v>
      </c>
      <c r="E90" s="57"/>
      <c r="F90" s="58">
        <v>318528.39</v>
      </c>
    </row>
    <row r="91" spans="1:6" x14ac:dyDescent="0.25">
      <c r="A91" s="194" t="s">
        <v>462</v>
      </c>
      <c r="B91" s="195">
        <v>63</v>
      </c>
      <c r="C91" s="145"/>
      <c r="D91" s="56">
        <v>89</v>
      </c>
      <c r="E91" s="57"/>
      <c r="F91" s="58">
        <v>429326.06</v>
      </c>
    </row>
    <row r="92" spans="1:6" x14ac:dyDescent="0.25">
      <c r="A92" s="194" t="s">
        <v>463</v>
      </c>
      <c r="B92" s="195">
        <v>117</v>
      </c>
      <c r="C92" s="145"/>
      <c r="D92" s="56">
        <v>90</v>
      </c>
      <c r="E92" s="57"/>
      <c r="F92" s="58">
        <v>0</v>
      </c>
    </row>
    <row r="93" spans="1:6" x14ac:dyDescent="0.25">
      <c r="A93" s="194" t="s">
        <v>464</v>
      </c>
      <c r="B93" s="195">
        <v>118</v>
      </c>
      <c r="C93" s="145"/>
      <c r="D93" s="56">
        <v>91</v>
      </c>
      <c r="E93" s="57"/>
      <c r="F93" s="58"/>
    </row>
    <row r="94" spans="1:6" x14ac:dyDescent="0.25">
      <c r="A94" s="194" t="s">
        <v>399</v>
      </c>
      <c r="B94" s="195">
        <v>65</v>
      </c>
      <c r="C94" s="145"/>
      <c r="D94" s="56">
        <v>92</v>
      </c>
      <c r="E94" s="57"/>
      <c r="F94" s="58"/>
    </row>
    <row r="95" spans="1:6" x14ac:dyDescent="0.25">
      <c r="A95" s="194" t="s">
        <v>465</v>
      </c>
      <c r="B95" s="195">
        <v>66</v>
      </c>
      <c r="C95" s="145"/>
      <c r="D95" s="56">
        <v>93</v>
      </c>
      <c r="E95" s="57"/>
      <c r="F95" s="58">
        <v>28270.07</v>
      </c>
    </row>
    <row r="96" spans="1:6" x14ac:dyDescent="0.25">
      <c r="A96" s="194" t="s">
        <v>466</v>
      </c>
      <c r="B96" s="195">
        <v>119</v>
      </c>
      <c r="C96" s="145"/>
      <c r="D96" s="56">
        <v>94</v>
      </c>
      <c r="E96" s="57"/>
      <c r="F96" s="58">
        <v>2916.43</v>
      </c>
    </row>
    <row r="97" spans="1:6" x14ac:dyDescent="0.25">
      <c r="A97" s="194" t="s">
        <v>467</v>
      </c>
      <c r="B97" s="195">
        <v>67</v>
      </c>
      <c r="C97" s="145"/>
      <c r="D97" s="56">
        <v>95</v>
      </c>
      <c r="E97" s="57"/>
      <c r="F97" s="58">
        <v>10711.71</v>
      </c>
    </row>
    <row r="98" spans="1:6" x14ac:dyDescent="0.25">
      <c r="A98" s="194" t="s">
        <v>468</v>
      </c>
      <c r="B98" s="195">
        <v>68</v>
      </c>
      <c r="C98" s="145"/>
      <c r="D98" s="56">
        <v>96</v>
      </c>
      <c r="E98" s="57"/>
      <c r="F98" s="58">
        <v>0</v>
      </c>
    </row>
    <row r="99" spans="1:6" x14ac:dyDescent="0.25">
      <c r="A99" s="194" t="s">
        <v>469</v>
      </c>
      <c r="B99" s="195">
        <v>69</v>
      </c>
      <c r="C99" s="145"/>
      <c r="D99" s="56">
        <v>97</v>
      </c>
      <c r="E99" s="57"/>
      <c r="F99" s="58">
        <v>0</v>
      </c>
    </row>
    <row r="100" spans="1:6" x14ac:dyDescent="0.25">
      <c r="A100" s="194" t="s">
        <v>470</v>
      </c>
      <c r="B100" s="195">
        <v>70</v>
      </c>
      <c r="C100" s="145"/>
      <c r="D100" s="56">
        <v>98</v>
      </c>
      <c r="E100" s="57"/>
      <c r="F100" s="58">
        <v>46380.59</v>
      </c>
    </row>
    <row r="101" spans="1:6" x14ac:dyDescent="0.25">
      <c r="A101" s="194" t="s">
        <v>471</v>
      </c>
      <c r="B101" s="195">
        <v>120</v>
      </c>
      <c r="C101" s="145"/>
      <c r="D101" s="56">
        <v>101</v>
      </c>
      <c r="E101" s="57"/>
      <c r="F101" s="58">
        <v>729437.86</v>
      </c>
    </row>
    <row r="102" spans="1:6" x14ac:dyDescent="0.25">
      <c r="A102" s="194" t="s">
        <v>472</v>
      </c>
      <c r="B102" s="195">
        <v>71</v>
      </c>
      <c r="C102" s="145"/>
      <c r="D102" s="56">
        <v>102</v>
      </c>
      <c r="E102" s="57"/>
      <c r="F102" s="58"/>
    </row>
    <row r="103" spans="1:6" x14ac:dyDescent="0.25">
      <c r="A103" s="194" t="s">
        <v>473</v>
      </c>
      <c r="B103" s="195">
        <v>142</v>
      </c>
      <c r="C103" s="145"/>
      <c r="D103" s="56">
        <v>103</v>
      </c>
      <c r="E103" s="57"/>
      <c r="F103" s="58"/>
    </row>
    <row r="104" spans="1:6" x14ac:dyDescent="0.25">
      <c r="A104" s="194" t="s">
        <v>474</v>
      </c>
      <c r="B104" s="195">
        <v>121</v>
      </c>
      <c r="C104" s="145"/>
      <c r="D104" s="56">
        <v>104</v>
      </c>
      <c r="E104" s="57"/>
      <c r="F104" s="58">
        <v>90391.51999999999</v>
      </c>
    </row>
    <row r="105" spans="1:6" x14ac:dyDescent="0.25">
      <c r="A105" s="194" t="s">
        <v>475</v>
      </c>
      <c r="B105" s="195">
        <v>72</v>
      </c>
      <c r="C105" s="145"/>
      <c r="D105" s="56">
        <v>106</v>
      </c>
      <c r="E105" s="57"/>
      <c r="F105" s="58">
        <v>28882.489999999998</v>
      </c>
    </row>
    <row r="106" spans="1:6" x14ac:dyDescent="0.25">
      <c r="A106" s="194" t="s">
        <v>476</v>
      </c>
      <c r="B106" s="195">
        <v>73</v>
      </c>
      <c r="C106" s="145"/>
      <c r="D106" s="56">
        <v>108</v>
      </c>
      <c r="E106" s="57"/>
      <c r="F106" s="58">
        <v>40735.99</v>
      </c>
    </row>
    <row r="107" spans="1:6" x14ac:dyDescent="0.25">
      <c r="A107" s="194" t="s">
        <v>477</v>
      </c>
      <c r="B107" s="195">
        <v>74</v>
      </c>
      <c r="C107" s="145"/>
      <c r="D107" s="56">
        <v>109</v>
      </c>
      <c r="E107" s="57"/>
      <c r="F107" s="58">
        <v>23240.039999999997</v>
      </c>
    </row>
    <row r="108" spans="1:6" x14ac:dyDescent="0.25">
      <c r="A108" s="194" t="s">
        <v>478</v>
      </c>
      <c r="B108" s="195">
        <v>75</v>
      </c>
      <c r="C108" s="145"/>
      <c r="D108" s="56">
        <v>110</v>
      </c>
      <c r="E108" s="57"/>
      <c r="F108" s="58">
        <v>97234</v>
      </c>
    </row>
    <row r="109" spans="1:6" x14ac:dyDescent="0.25">
      <c r="A109" s="194" t="s">
        <v>479</v>
      </c>
      <c r="B109" s="195">
        <v>77</v>
      </c>
      <c r="C109" s="145"/>
      <c r="D109" s="56">
        <v>111</v>
      </c>
      <c r="E109" s="57"/>
      <c r="F109" s="58">
        <v>26724.240000000002</v>
      </c>
    </row>
    <row r="110" spans="1:6" x14ac:dyDescent="0.25">
      <c r="A110" s="194" t="s">
        <v>480</v>
      </c>
      <c r="B110" s="195">
        <v>122</v>
      </c>
      <c r="C110" s="145"/>
      <c r="D110" s="56">
        <v>112</v>
      </c>
      <c r="E110" s="57"/>
      <c r="F110" s="58">
        <v>52742.03</v>
      </c>
    </row>
    <row r="111" spans="1:6" x14ac:dyDescent="0.25">
      <c r="A111" s="194" t="s">
        <v>481</v>
      </c>
      <c r="B111" s="195">
        <v>78</v>
      </c>
      <c r="C111" s="145"/>
      <c r="D111" s="56">
        <v>113</v>
      </c>
      <c r="E111" s="57"/>
      <c r="F111" s="58">
        <v>292882.14999999997</v>
      </c>
    </row>
    <row r="112" spans="1:6" x14ac:dyDescent="0.25">
      <c r="A112" s="194" t="s">
        <v>482</v>
      </c>
      <c r="B112" s="195">
        <v>123</v>
      </c>
      <c r="C112" s="145"/>
      <c r="D112" s="56">
        <v>114</v>
      </c>
      <c r="E112" s="57"/>
      <c r="F112" s="58">
        <v>26171.899999999998</v>
      </c>
    </row>
    <row r="113" spans="1:6" x14ac:dyDescent="0.25">
      <c r="A113" s="194" t="s">
        <v>483</v>
      </c>
      <c r="B113" s="195">
        <v>79</v>
      </c>
      <c r="C113" s="145"/>
      <c r="D113" s="56">
        <v>115</v>
      </c>
      <c r="E113" s="57"/>
      <c r="F113" s="58">
        <v>39865.22</v>
      </c>
    </row>
    <row r="114" spans="1:6" x14ac:dyDescent="0.25">
      <c r="A114" s="194" t="s">
        <v>484</v>
      </c>
      <c r="B114" s="195">
        <v>124</v>
      </c>
      <c r="C114" s="145"/>
      <c r="D114" s="56">
        <v>116</v>
      </c>
      <c r="E114" s="57"/>
      <c r="F114" s="58">
        <v>19115.100000000002</v>
      </c>
    </row>
    <row r="115" spans="1:6" x14ac:dyDescent="0.25">
      <c r="A115" s="194" t="s">
        <v>485</v>
      </c>
      <c r="B115" s="195">
        <v>80</v>
      </c>
      <c r="C115" s="145"/>
      <c r="D115" s="56">
        <v>117</v>
      </c>
      <c r="E115" s="57"/>
      <c r="F115" s="58">
        <v>258967.15</v>
      </c>
    </row>
    <row r="116" spans="1:6" x14ac:dyDescent="0.25">
      <c r="A116" s="194" t="s">
        <v>486</v>
      </c>
      <c r="B116" s="195">
        <v>81</v>
      </c>
      <c r="C116" s="145"/>
      <c r="D116" s="56">
        <v>118</v>
      </c>
      <c r="E116" s="57"/>
      <c r="F116" s="58">
        <v>218432.84</v>
      </c>
    </row>
    <row r="117" spans="1:6" x14ac:dyDescent="0.25">
      <c r="A117" s="194" t="s">
        <v>487</v>
      </c>
      <c r="B117" s="195">
        <v>82</v>
      </c>
      <c r="C117" s="145"/>
      <c r="D117" s="56">
        <v>119</v>
      </c>
      <c r="E117" s="57"/>
      <c r="F117" s="58"/>
    </row>
    <row r="118" spans="1:6" x14ac:dyDescent="0.25">
      <c r="A118" s="194" t="s">
        <v>488</v>
      </c>
      <c r="B118" s="195">
        <v>83</v>
      </c>
      <c r="C118" s="145"/>
      <c r="D118" s="56">
        <v>120</v>
      </c>
      <c r="E118" s="57"/>
      <c r="F118" s="58">
        <v>43445</v>
      </c>
    </row>
    <row r="119" spans="1:6" x14ac:dyDescent="0.25">
      <c r="A119" s="194" t="s">
        <v>489</v>
      </c>
      <c r="B119" s="195">
        <v>139</v>
      </c>
      <c r="C119" s="145"/>
      <c r="D119" s="56">
        <v>121</v>
      </c>
      <c r="E119" s="57"/>
      <c r="F119" s="58">
        <v>36883.61</v>
      </c>
    </row>
    <row r="120" spans="1:6" x14ac:dyDescent="0.25">
      <c r="A120" s="194" t="s">
        <v>490</v>
      </c>
      <c r="B120" s="195">
        <v>84</v>
      </c>
      <c r="C120" s="145"/>
      <c r="D120" s="56">
        <v>122</v>
      </c>
      <c r="E120" s="57"/>
      <c r="F120" s="58"/>
    </row>
    <row r="121" spans="1:6" x14ac:dyDescent="0.25">
      <c r="A121" s="194" t="s">
        <v>491</v>
      </c>
      <c r="B121" s="195">
        <v>85</v>
      </c>
      <c r="C121" s="145"/>
      <c r="D121" s="56">
        <v>123</v>
      </c>
      <c r="E121" s="57"/>
      <c r="F121" s="58">
        <v>474501.36</v>
      </c>
    </row>
    <row r="122" spans="1:6" x14ac:dyDescent="0.25">
      <c r="A122" s="194" t="s">
        <v>492</v>
      </c>
      <c r="B122" s="195">
        <v>86</v>
      </c>
      <c r="C122" s="145"/>
      <c r="D122" s="56">
        <v>124</v>
      </c>
      <c r="E122" s="57"/>
      <c r="F122" s="58">
        <v>258566.16</v>
      </c>
    </row>
    <row r="123" spans="1:6" x14ac:dyDescent="0.25">
      <c r="A123" s="194" t="s">
        <v>493</v>
      </c>
      <c r="B123" s="195">
        <v>87</v>
      </c>
      <c r="C123" s="145"/>
      <c r="D123" s="56">
        <v>126</v>
      </c>
      <c r="E123" s="57"/>
      <c r="F123" s="58">
        <v>12809.869999999999</v>
      </c>
    </row>
    <row r="124" spans="1:6" x14ac:dyDescent="0.25">
      <c r="A124" s="194" t="s">
        <v>494</v>
      </c>
      <c r="B124" s="195">
        <v>88</v>
      </c>
      <c r="C124" s="145"/>
      <c r="D124" s="56">
        <v>127</v>
      </c>
      <c r="E124" s="57"/>
      <c r="F124" s="58">
        <v>22638.15</v>
      </c>
    </row>
    <row r="125" spans="1:6" x14ac:dyDescent="0.25">
      <c r="A125" s="194" t="s">
        <v>495</v>
      </c>
      <c r="B125" s="195">
        <v>89</v>
      </c>
      <c r="C125" s="145"/>
      <c r="D125" s="56">
        <v>128</v>
      </c>
      <c r="E125" s="57"/>
      <c r="F125" s="58">
        <v>305253.26</v>
      </c>
    </row>
    <row r="126" spans="1:6" x14ac:dyDescent="0.25">
      <c r="A126" s="194" t="s">
        <v>408</v>
      </c>
      <c r="B126" s="195">
        <v>901</v>
      </c>
      <c r="C126" s="145"/>
      <c r="D126" s="56">
        <v>130</v>
      </c>
      <c r="E126" s="57"/>
      <c r="F126" s="58">
        <v>41332.43</v>
      </c>
    </row>
    <row r="127" spans="1:6" x14ac:dyDescent="0.25">
      <c r="A127" s="194" t="s">
        <v>496</v>
      </c>
      <c r="B127" s="195">
        <v>126</v>
      </c>
      <c r="C127" s="145"/>
      <c r="D127" s="56">
        <v>131</v>
      </c>
      <c r="E127" s="57"/>
      <c r="F127" s="58">
        <v>95003.560000000012</v>
      </c>
    </row>
    <row r="128" spans="1:6" x14ac:dyDescent="0.25">
      <c r="A128" s="194" t="s">
        <v>497</v>
      </c>
      <c r="B128" s="195">
        <v>127</v>
      </c>
      <c r="C128" s="145"/>
      <c r="D128" s="56">
        <v>132</v>
      </c>
      <c r="E128" s="57"/>
      <c r="F128" s="58">
        <v>135098.95000000001</v>
      </c>
    </row>
    <row r="129" spans="1:6" x14ac:dyDescent="0.25">
      <c r="A129" s="194" t="s">
        <v>498</v>
      </c>
      <c r="B129" s="195">
        <v>90</v>
      </c>
      <c r="C129" s="145"/>
      <c r="D129" s="56">
        <v>134</v>
      </c>
      <c r="E129" s="57"/>
      <c r="F129" s="58"/>
    </row>
    <row r="130" spans="1:6" x14ac:dyDescent="0.25">
      <c r="A130" s="194" t="s">
        <v>499</v>
      </c>
      <c r="B130" s="195">
        <v>91</v>
      </c>
      <c r="C130" s="145"/>
      <c r="D130" s="56">
        <v>135</v>
      </c>
      <c r="E130" s="57"/>
      <c r="F130" s="58"/>
    </row>
    <row r="131" spans="1:6" x14ac:dyDescent="0.25">
      <c r="A131" s="194" t="s">
        <v>500</v>
      </c>
      <c r="B131" s="195">
        <v>92</v>
      </c>
      <c r="C131" s="145"/>
      <c r="D131" s="56">
        <v>136</v>
      </c>
      <c r="E131" s="57"/>
      <c r="F131" s="58">
        <v>174844.59999999998</v>
      </c>
    </row>
    <row r="132" spans="1:6" x14ac:dyDescent="0.25">
      <c r="A132" s="194" t="s">
        <v>501</v>
      </c>
      <c r="B132" s="195">
        <v>128</v>
      </c>
      <c r="C132" s="145"/>
      <c r="D132" s="56">
        <v>137</v>
      </c>
      <c r="E132" s="57"/>
      <c r="F132" s="58"/>
    </row>
    <row r="133" spans="1:6" x14ac:dyDescent="0.25">
      <c r="A133" s="194" t="s">
        <v>502</v>
      </c>
      <c r="B133" s="195">
        <v>900</v>
      </c>
      <c r="C133" s="145"/>
      <c r="D133" s="56">
        <v>138</v>
      </c>
      <c r="E133" s="57"/>
      <c r="F133" s="58"/>
    </row>
    <row r="134" spans="1:6" x14ac:dyDescent="0.25">
      <c r="A134" s="194" t="s">
        <v>503</v>
      </c>
      <c r="B134" s="195">
        <v>218</v>
      </c>
      <c r="C134" s="145"/>
      <c r="D134" s="56">
        <v>139</v>
      </c>
      <c r="E134" s="57"/>
      <c r="F134" s="58">
        <v>24007</v>
      </c>
    </row>
    <row r="135" spans="1:6" x14ac:dyDescent="0.25">
      <c r="A135" s="194" t="s">
        <v>504</v>
      </c>
      <c r="B135" s="195">
        <v>93</v>
      </c>
      <c r="C135" s="145"/>
      <c r="D135" s="56">
        <v>142</v>
      </c>
      <c r="E135" s="57"/>
      <c r="F135" s="58"/>
    </row>
    <row r="136" spans="1:6" x14ac:dyDescent="0.25">
      <c r="A136" s="194" t="s">
        <v>505</v>
      </c>
      <c r="B136" s="195">
        <v>94</v>
      </c>
      <c r="C136" s="145"/>
      <c r="D136" s="56">
        <v>143</v>
      </c>
      <c r="E136" s="57"/>
      <c r="F136" s="58">
        <v>353222.92</v>
      </c>
    </row>
    <row r="137" spans="1:6" x14ac:dyDescent="0.25">
      <c r="A137" s="194" t="s">
        <v>506</v>
      </c>
      <c r="B137" s="195">
        <v>130</v>
      </c>
      <c r="C137" s="145"/>
      <c r="D137" s="56">
        <v>144</v>
      </c>
      <c r="E137" s="57"/>
      <c r="F137" s="58">
        <v>166160.27000000002</v>
      </c>
    </row>
    <row r="138" spans="1:6" x14ac:dyDescent="0.25">
      <c r="A138" s="194" t="s">
        <v>507</v>
      </c>
      <c r="B138" s="195">
        <v>207</v>
      </c>
      <c r="C138" s="145"/>
      <c r="D138" s="56">
        <v>202</v>
      </c>
      <c r="E138" s="57"/>
      <c r="F138" s="58"/>
    </row>
    <row r="139" spans="1:6" x14ac:dyDescent="0.25">
      <c r="A139" s="194" t="s">
        <v>403</v>
      </c>
      <c r="B139" s="195">
        <v>95</v>
      </c>
      <c r="C139" s="145"/>
      <c r="D139" s="56">
        <v>207</v>
      </c>
      <c r="E139" s="57"/>
      <c r="F139" s="58"/>
    </row>
    <row r="140" spans="1:6" x14ac:dyDescent="0.25">
      <c r="A140" s="194" t="s">
        <v>508</v>
      </c>
      <c r="B140" s="195">
        <v>131</v>
      </c>
      <c r="C140" s="145"/>
      <c r="D140" s="56">
        <v>218</v>
      </c>
      <c r="E140" s="57"/>
      <c r="F140" s="58">
        <v>0</v>
      </c>
    </row>
    <row r="141" spans="1:6" x14ac:dyDescent="0.25">
      <c r="A141" s="194" t="s">
        <v>509</v>
      </c>
      <c r="B141" s="195">
        <v>132</v>
      </c>
      <c r="C141" s="145"/>
      <c r="D141" s="56">
        <v>871</v>
      </c>
      <c r="E141" s="57"/>
      <c r="F141" s="59"/>
    </row>
    <row r="142" spans="1:6" x14ac:dyDescent="0.25">
      <c r="A142" s="194" t="s">
        <v>510</v>
      </c>
      <c r="B142" s="195">
        <v>96</v>
      </c>
      <c r="C142" s="145"/>
      <c r="D142" s="56">
        <v>900</v>
      </c>
      <c r="E142" s="57"/>
      <c r="F142" s="59"/>
    </row>
    <row r="143" spans="1:6" x14ac:dyDescent="0.25">
      <c r="A143" s="194" t="s">
        <v>511</v>
      </c>
      <c r="B143" s="195">
        <v>97</v>
      </c>
      <c r="C143" s="145"/>
      <c r="D143" s="56">
        <v>901</v>
      </c>
      <c r="E143" s="57"/>
      <c r="F143" s="59"/>
    </row>
    <row r="144" spans="1:6" x14ac:dyDescent="0.25">
      <c r="A144" s="194" t="s">
        <v>512</v>
      </c>
      <c r="B144" s="195">
        <v>98</v>
      </c>
      <c r="C144" s="145"/>
      <c r="D144" s="56">
        <v>917</v>
      </c>
      <c r="E144" s="57"/>
      <c r="F144" s="59"/>
    </row>
    <row r="145" spans="3:6" x14ac:dyDescent="0.25">
      <c r="C145" s="47"/>
      <c r="E145" s="47"/>
      <c r="F145" s="53"/>
    </row>
    <row r="146" spans="3:6" x14ac:dyDescent="0.25">
      <c r="C146" s="47"/>
      <c r="E146" s="47"/>
      <c r="F146" s="53"/>
    </row>
    <row r="147" spans="3:6" x14ac:dyDescent="0.25">
      <c r="C147" s="47"/>
      <c r="E147" s="47"/>
      <c r="F147" s="53"/>
    </row>
    <row r="148" spans="3:6" x14ac:dyDescent="0.25">
      <c r="C148" s="47"/>
      <c r="E148" s="47"/>
      <c r="F148" s="53"/>
    </row>
    <row r="149" spans="3:6" x14ac:dyDescent="0.25">
      <c r="C149" s="47"/>
      <c r="E149" s="47"/>
      <c r="F149" s="53"/>
    </row>
    <row r="150" spans="3:6" x14ac:dyDescent="0.25">
      <c r="C150" s="47"/>
      <c r="E150" s="47"/>
      <c r="F150" s="53"/>
    </row>
    <row r="151" spans="3:6" x14ac:dyDescent="0.25">
      <c r="C151" s="47"/>
      <c r="E151" s="47"/>
      <c r="F151" s="53"/>
    </row>
    <row r="152" spans="3:6" x14ac:dyDescent="0.25">
      <c r="C152" s="47"/>
      <c r="E152" s="47"/>
      <c r="F152" s="53"/>
    </row>
    <row r="153" spans="3:6" x14ac:dyDescent="0.25">
      <c r="C153" s="47"/>
      <c r="E153" s="47"/>
      <c r="F153" s="53"/>
    </row>
    <row r="154" spans="3:6" x14ac:dyDescent="0.25">
      <c r="C154" s="47"/>
      <c r="E154" s="47"/>
      <c r="F154" s="53"/>
    </row>
    <row r="155" spans="3:6" x14ac:dyDescent="0.25">
      <c r="C155" s="47"/>
      <c r="E155" s="47"/>
      <c r="F155" s="53"/>
    </row>
    <row r="156" spans="3:6" x14ac:dyDescent="0.25">
      <c r="C156" s="47"/>
      <c r="E156" s="47"/>
      <c r="F156" s="53"/>
    </row>
    <row r="157" spans="3:6" x14ac:dyDescent="0.25">
      <c r="C157" s="47"/>
      <c r="E157" s="47"/>
      <c r="F157" s="53"/>
    </row>
    <row r="161" spans="1:59" s="38" customFormat="1" x14ac:dyDescent="0.25">
      <c r="A161" s="52"/>
      <c r="C161" s="39"/>
      <c r="E161" s="39"/>
      <c r="F161" s="40"/>
      <c r="H161" s="40"/>
      <c r="I161" s="40"/>
      <c r="J161" s="40"/>
      <c r="K161" s="40"/>
      <c r="L161" s="40"/>
      <c r="M161" s="40"/>
      <c r="N161" s="40"/>
      <c r="AM161" s="11"/>
      <c r="AN161" s="139"/>
      <c r="AO161" s="139"/>
      <c r="AP161" s="139"/>
      <c r="AQ161" s="139"/>
      <c r="AR161" s="139"/>
      <c r="AS161" s="139"/>
      <c r="AT161" s="139"/>
      <c r="AU161" s="139"/>
      <c r="AV161" s="139"/>
      <c r="AW161" s="139"/>
      <c r="AX161" s="139"/>
      <c r="AY161" s="139"/>
      <c r="AZ161" s="139"/>
      <c r="BA161" s="139"/>
      <c r="BB161" s="139"/>
      <c r="BC161" s="139"/>
      <c r="BD161" s="139"/>
      <c r="BE161" s="139"/>
      <c r="BF161" s="139"/>
      <c r="BG161" s="139"/>
    </row>
    <row r="162" spans="1:59" s="38" customFormat="1" x14ac:dyDescent="0.25">
      <c r="A162" s="52"/>
      <c r="C162" s="39"/>
      <c r="E162" s="39"/>
      <c r="F162" s="40"/>
      <c r="H162" s="40"/>
      <c r="I162" s="40"/>
      <c r="J162" s="40"/>
      <c r="K162" s="40"/>
      <c r="L162" s="40"/>
      <c r="M162" s="40"/>
      <c r="N162" s="40"/>
      <c r="AM162" s="139"/>
      <c r="AN162" s="139"/>
      <c r="AO162" s="139"/>
      <c r="AP162" s="139"/>
      <c r="AQ162" s="139"/>
      <c r="AR162" s="139"/>
      <c r="AS162" s="139"/>
      <c r="AT162" s="139"/>
      <c r="AU162" s="139"/>
      <c r="AV162" s="139"/>
      <c r="AW162" s="139"/>
      <c r="AX162" s="139"/>
      <c r="AY162" s="139"/>
      <c r="AZ162" s="139"/>
      <c r="BA162" s="139"/>
      <c r="BB162" s="139"/>
      <c r="BC162" s="139"/>
      <c r="BD162" s="139"/>
      <c r="BE162" s="139"/>
      <c r="BF162" s="139"/>
      <c r="BG162" s="139"/>
    </row>
    <row r="163" spans="1:59" s="38" customFormat="1" x14ac:dyDescent="0.25">
      <c r="A163" s="52"/>
      <c r="C163" s="39"/>
      <c r="E163" s="39"/>
      <c r="F163" s="40"/>
      <c r="H163" s="40"/>
      <c r="I163" s="40"/>
      <c r="J163" s="40"/>
      <c r="K163" s="40"/>
      <c r="L163" s="40"/>
      <c r="M163" s="40"/>
      <c r="N163" s="40"/>
      <c r="AM163" s="139"/>
      <c r="AN163" s="139"/>
      <c r="AO163" s="139"/>
      <c r="AP163" s="139"/>
      <c r="AQ163" s="139"/>
      <c r="AR163" s="139"/>
      <c r="AS163" s="139"/>
      <c r="AT163" s="139"/>
      <c r="AU163" s="139"/>
      <c r="AV163" s="139"/>
      <c r="AW163" s="139"/>
      <c r="AX163" s="139"/>
      <c r="AY163" s="139"/>
      <c r="AZ163" s="139"/>
      <c r="BA163" s="139"/>
      <c r="BB163" s="139"/>
      <c r="BC163" s="139"/>
      <c r="BD163" s="139"/>
      <c r="BE163" s="139"/>
      <c r="BF163" s="139"/>
      <c r="BG163" s="139"/>
    </row>
    <row r="164" spans="1:59" s="38" customFormat="1" x14ac:dyDescent="0.25">
      <c r="A164" s="52"/>
      <c r="C164" s="39"/>
      <c r="E164" s="39"/>
      <c r="F164" s="40"/>
      <c r="H164" s="40"/>
      <c r="I164" s="40"/>
      <c r="J164" s="40"/>
      <c r="K164" s="40"/>
      <c r="L164" s="40"/>
      <c r="M164" s="40"/>
      <c r="N164" s="40"/>
      <c r="AM164" s="139"/>
      <c r="AN164" s="139"/>
      <c r="AO164" s="139"/>
      <c r="AP164" s="139"/>
      <c r="AQ164" s="139"/>
      <c r="AR164" s="139"/>
      <c r="AS164" s="139"/>
      <c r="AT164" s="139"/>
      <c r="AU164" s="139"/>
      <c r="AV164" s="139"/>
      <c r="AW164" s="139"/>
      <c r="AX164" s="139"/>
      <c r="AY164" s="139"/>
      <c r="AZ164" s="139"/>
      <c r="BA164" s="139"/>
      <c r="BB164" s="139"/>
      <c r="BC164" s="139"/>
      <c r="BD164" s="139"/>
      <c r="BE164" s="139"/>
      <c r="BF164" s="139"/>
      <c r="BG164" s="139"/>
    </row>
    <row r="165" spans="1:59" x14ac:dyDescent="0.25">
      <c r="AM165" s="139"/>
    </row>
    <row r="168" spans="1:59" x14ac:dyDescent="0.25">
      <c r="N168" s="38"/>
    </row>
    <row r="169" spans="1:59" x14ac:dyDescent="0.25">
      <c r="K169" s="38"/>
      <c r="L169" s="38"/>
      <c r="N169" s="38"/>
    </row>
    <row r="170" spans="1:59" x14ac:dyDescent="0.25">
      <c r="K170" s="38"/>
      <c r="L170" s="38"/>
      <c r="N170" s="38"/>
    </row>
    <row r="171" spans="1:59" x14ac:dyDescent="0.25">
      <c r="K171" s="38"/>
      <c r="L171" s="38"/>
      <c r="N171" s="38"/>
    </row>
    <row r="172" spans="1:59" x14ac:dyDescent="0.25">
      <c r="H172" s="38"/>
      <c r="K172" s="38"/>
      <c r="L172" s="38"/>
      <c r="M172" s="38"/>
    </row>
    <row r="173" spans="1:59" x14ac:dyDescent="0.25">
      <c r="H173" s="38"/>
      <c r="M173" s="38"/>
    </row>
    <row r="174" spans="1:59" x14ac:dyDescent="0.25">
      <c r="H174" s="38"/>
      <c r="M174" s="38"/>
    </row>
    <row r="175" spans="1:59" x14ac:dyDescent="0.25">
      <c r="M175" s="38"/>
    </row>
    <row r="176" spans="1:59" x14ac:dyDescent="0.25">
      <c r="I176" s="38"/>
    </row>
    <row r="177" spans="9:10" x14ac:dyDescent="0.25">
      <c r="I177" s="38"/>
      <c r="J177" s="38"/>
    </row>
    <row r="178" spans="9:10" x14ac:dyDescent="0.25">
      <c r="I178" s="38"/>
      <c r="J178" s="38"/>
    </row>
  </sheetData>
  <mergeCells count="21">
    <mergeCell ref="H31:I31"/>
    <mergeCell ref="D2:F2"/>
    <mergeCell ref="D1:F1"/>
    <mergeCell ref="H23:I23"/>
    <mergeCell ref="D4:F4"/>
    <mergeCell ref="D3:F3"/>
    <mergeCell ref="AN3:AO3"/>
    <mergeCell ref="AN7:AU7"/>
    <mergeCell ref="AX10:AX11"/>
    <mergeCell ref="AN19:AN20"/>
    <mergeCell ref="AO19:AQ20"/>
    <mergeCell ref="AN4:AU5"/>
    <mergeCell ref="AO26:AQ26"/>
    <mergeCell ref="AO27:AQ27"/>
    <mergeCell ref="AO28:AQ28"/>
    <mergeCell ref="AO29:AQ29"/>
    <mergeCell ref="AO21:AQ21"/>
    <mergeCell ref="AO22:AQ22"/>
    <mergeCell ref="AO23:AQ23"/>
    <mergeCell ref="AO24:AQ24"/>
    <mergeCell ref="AO25:AQ25"/>
  </mergeCells>
  <conditionalFormatting sqref="B4">
    <cfRule type="duplicateValues" dxfId="31" priority="86"/>
  </conditionalFormatting>
  <conditionalFormatting sqref="A152:B1048576 A5:B5">
    <cfRule type="duplicateValues" dxfId="30" priority="87"/>
  </conditionalFormatting>
  <conditionalFormatting sqref="A145:B151">
    <cfRule type="duplicateValues" dxfId="29" priority="88"/>
  </conditionalFormatting>
  <conditionalFormatting sqref="H32">
    <cfRule type="duplicateValues" dxfId="28" priority="85"/>
  </conditionalFormatting>
  <conditionalFormatting sqref="D152:D1048576 D5">
    <cfRule type="duplicateValues" dxfId="27" priority="65"/>
  </conditionalFormatting>
  <conditionalFormatting sqref="D145:D151">
    <cfRule type="duplicateValues" dxfId="26" priority="69"/>
  </conditionalFormatting>
  <conditionalFormatting sqref="D6:D97">
    <cfRule type="duplicateValues" dxfId="25" priority="33"/>
  </conditionalFormatting>
  <conditionalFormatting sqref="D98:D111">
    <cfRule type="duplicateValues" dxfId="24" priority="34"/>
  </conditionalFormatting>
  <conditionalFormatting sqref="D112:D125">
    <cfRule type="duplicateValues" dxfId="23" priority="35"/>
  </conditionalFormatting>
  <conditionalFormatting sqref="D126:D138">
    <cfRule type="duplicateValues" dxfId="22" priority="36"/>
  </conditionalFormatting>
  <conditionalFormatting sqref="AO29:AQ29">
    <cfRule type="expression" dxfId="21" priority="21">
      <formula>$A$29</formula>
    </cfRule>
  </conditionalFormatting>
  <conditionalFormatting sqref="AO27:AQ27">
    <cfRule type="expression" dxfId="20" priority="24">
      <formula>$A$27</formula>
    </cfRule>
  </conditionalFormatting>
  <conditionalFormatting sqref="AO21:AQ21">
    <cfRule type="expression" dxfId="19" priority="29">
      <formula>$A$21</formula>
    </cfRule>
  </conditionalFormatting>
  <conditionalFormatting sqref="AO22:AQ22">
    <cfRule type="expression" dxfId="18" priority="30">
      <formula>$A$22</formula>
    </cfRule>
  </conditionalFormatting>
  <conditionalFormatting sqref="AO23:AQ23">
    <cfRule type="expression" dxfId="17" priority="31">
      <formula>$A$23</formula>
    </cfRule>
  </conditionalFormatting>
  <conditionalFormatting sqref="AO24:AQ24">
    <cfRule type="expression" dxfId="16" priority="27">
      <formula>$A$24</formula>
    </cfRule>
  </conditionalFormatting>
  <conditionalFormatting sqref="AO25:AQ25">
    <cfRule type="expression" dxfId="15" priority="26">
      <formula>$A$25</formula>
    </cfRule>
  </conditionalFormatting>
  <conditionalFormatting sqref="AO26:AQ26">
    <cfRule type="expression" dxfId="14" priority="25">
      <formula>$A$26</formula>
    </cfRule>
  </conditionalFormatting>
  <conditionalFormatting sqref="AO21:AQ27">
    <cfRule type="expression" dxfId="13" priority="28">
      <formula>$A$20</formula>
    </cfRule>
  </conditionalFormatting>
  <conditionalFormatting sqref="AO21:AQ29">
    <cfRule type="expression" dxfId="12" priority="23">
      <formula>$A$20</formula>
    </cfRule>
  </conditionalFormatting>
  <conditionalFormatting sqref="AO28:AQ28">
    <cfRule type="expression" dxfId="11" priority="22">
      <formula>$A$28</formula>
    </cfRule>
  </conditionalFormatting>
  <conditionalFormatting sqref="D139:D144">
    <cfRule type="duplicateValues" dxfId="10" priority="91"/>
  </conditionalFormatting>
  <conditionalFormatting sqref="B6:B97">
    <cfRule type="duplicateValues" dxfId="9" priority="5"/>
  </conditionalFormatting>
  <conditionalFormatting sqref="B97:B111">
    <cfRule type="duplicateValues" dxfId="8" priority="6"/>
  </conditionalFormatting>
  <conditionalFormatting sqref="B111:B125">
    <cfRule type="duplicateValues" dxfId="7" priority="7"/>
  </conditionalFormatting>
  <conditionalFormatting sqref="B125:B138">
    <cfRule type="duplicateValues" dxfId="6" priority="8"/>
  </conditionalFormatting>
  <conditionalFormatting sqref="A6:A97">
    <cfRule type="duplicateValues" dxfId="5" priority="1"/>
  </conditionalFormatting>
  <conditionalFormatting sqref="A97:A111">
    <cfRule type="duplicateValues" dxfId="4" priority="2"/>
  </conditionalFormatting>
  <conditionalFormatting sqref="A111:A125">
    <cfRule type="duplicateValues" dxfId="3" priority="3"/>
  </conditionalFormatting>
  <conditionalFormatting sqref="A125:A138">
    <cfRule type="duplicateValues" dxfId="2" priority="4"/>
  </conditionalFormatting>
  <conditionalFormatting sqref="B138:B144">
    <cfRule type="duplicateValues" dxfId="1" priority="9"/>
  </conditionalFormatting>
  <conditionalFormatting sqref="A138:A144">
    <cfRule type="duplicateValues" dxfId="0" priority="10"/>
  </conditionalFormatting>
  <printOptions horizontalCentered="1"/>
  <pageMargins left="0.25" right="0.25" top="0.75" bottom="0.75" header="0.3" footer="0.3"/>
  <pageSetup scale="50" orientation="portrait" r:id="rId1"/>
  <headerFooter>
    <oddFooter>&amp;L&amp;F&amp;C&amp;P of &amp;N&amp;R&amp;D
&amp;T</oddFooter>
  </headerFooter>
  <colBreaks count="2" manualBreakCount="2">
    <brk id="6" max="1048575" man="1"/>
    <brk id="1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rgb="FFD2F0FF"/>
  </sheetPr>
  <dimension ref="A1:XEQ52"/>
  <sheetViews>
    <sheetView showGridLines="0" zoomScaleNormal="100" workbookViewId="0">
      <selection activeCell="B6" sqref="B6:D6"/>
    </sheetView>
  </sheetViews>
  <sheetFormatPr defaultColWidth="0" defaultRowHeight="12.75" customHeight="1" zeroHeight="1" x14ac:dyDescent="0.25"/>
  <cols>
    <col min="1" max="1" width="2.88671875" style="166" customWidth="1"/>
    <col min="2" max="2" width="9.109375" style="7" customWidth="1"/>
    <col min="3" max="3" width="61.44140625" style="7" customWidth="1"/>
    <col min="4" max="4" width="83.5546875" style="7" customWidth="1"/>
    <col min="5" max="5" width="2.88671875" style="7" customWidth="1"/>
    <col min="6" max="6" width="18.5546875" style="153" customWidth="1"/>
    <col min="7" max="16371" width="9.109375" style="7" hidden="1"/>
    <col min="16372" max="16384" width="0.44140625" style="7" hidden="1"/>
  </cols>
  <sheetData>
    <row r="1" spans="2:7" s="1" customFormat="1" ht="18.75" customHeight="1" x14ac:dyDescent="0.3">
      <c r="B1" s="381" t="s">
        <v>52</v>
      </c>
      <c r="C1" s="381"/>
      <c r="D1" s="381"/>
      <c r="F1" s="171"/>
      <c r="G1" s="171"/>
    </row>
    <row r="2" spans="2:7" s="1" customFormat="1" ht="18.75" customHeight="1" x14ac:dyDescent="0.3">
      <c r="B2" s="381" t="s">
        <v>95</v>
      </c>
      <c r="C2" s="381"/>
      <c r="D2" s="381"/>
      <c r="F2" s="171"/>
      <c r="G2" s="171"/>
    </row>
    <row r="3" spans="2:7" s="1" customFormat="1" ht="18.75" customHeight="1" x14ac:dyDescent="0.3">
      <c r="B3" s="381" t="s">
        <v>41</v>
      </c>
      <c r="C3" s="381"/>
      <c r="D3" s="381"/>
      <c r="F3" s="171"/>
      <c r="G3" s="171"/>
    </row>
    <row r="4" spans="2:7" s="1" customFormat="1" ht="18.75" customHeight="1" x14ac:dyDescent="0.3">
      <c r="B4" s="381" t="s">
        <v>54</v>
      </c>
      <c r="C4" s="381"/>
      <c r="D4" s="381"/>
      <c r="F4" s="171"/>
      <c r="G4" s="171"/>
    </row>
    <row r="5" spans="2:7" s="1" customFormat="1" ht="18.75" customHeight="1" x14ac:dyDescent="0.25">
      <c r="B5" s="383"/>
      <c r="C5" s="383"/>
      <c r="D5" s="383"/>
      <c r="F5" s="171"/>
      <c r="G5" s="171"/>
    </row>
    <row r="6" spans="2:7" s="1" customFormat="1" ht="18.75" customHeight="1" x14ac:dyDescent="0.3">
      <c r="B6" s="349" t="s">
        <v>540</v>
      </c>
      <c r="C6" s="349"/>
      <c r="D6" s="349"/>
      <c r="F6" s="171"/>
      <c r="G6" s="171"/>
    </row>
    <row r="7" spans="2:7" s="1" customFormat="1" ht="18.75" customHeight="1" x14ac:dyDescent="0.25">
      <c r="B7" s="384"/>
      <c r="C7" s="384"/>
      <c r="D7" s="384"/>
      <c r="F7" s="171"/>
      <c r="G7" s="171"/>
    </row>
    <row r="8" spans="2:7" s="1" customFormat="1" ht="18.75" customHeight="1" x14ac:dyDescent="0.3">
      <c r="B8" s="381" t="str">
        <f>'Main Page'!G9</f>
        <v>2026-2027</v>
      </c>
      <c r="C8" s="381"/>
      <c r="D8" s="381"/>
      <c r="F8" s="171"/>
      <c r="G8" s="171"/>
    </row>
    <row r="9" spans="2:7" s="1" customFormat="1" ht="18.75" customHeight="1" x14ac:dyDescent="0.3">
      <c r="B9" s="381" t="s">
        <v>539</v>
      </c>
      <c r="C9" s="381"/>
      <c r="D9" s="381"/>
      <c r="F9" s="171"/>
      <c r="G9" s="171"/>
    </row>
    <row r="10" spans="2:7" s="1" customFormat="1" ht="40.5" customHeight="1" x14ac:dyDescent="0.3">
      <c r="B10" s="388" t="s">
        <v>566</v>
      </c>
      <c r="C10" s="388"/>
      <c r="D10" s="388"/>
      <c r="F10" s="171"/>
      <c r="G10" s="171"/>
    </row>
    <row r="11" spans="2:7" s="1" customFormat="1" ht="18.75" customHeight="1" x14ac:dyDescent="0.25">
      <c r="B11" s="384"/>
      <c r="C11" s="384"/>
      <c r="D11" s="384"/>
      <c r="F11" s="171"/>
      <c r="G11" s="171"/>
    </row>
    <row r="12" spans="2:7" s="1" customFormat="1" ht="18.75" customHeight="1" x14ac:dyDescent="0.35">
      <c r="B12" s="387" t="s">
        <v>49</v>
      </c>
      <c r="C12" s="387"/>
      <c r="D12" s="172" t="str">
        <f>'Main Page'!F13</f>
        <v>Albemarle County Public Schools</v>
      </c>
      <c r="F12" s="171"/>
      <c r="G12" s="171"/>
    </row>
    <row r="13" spans="2:7" s="1" customFormat="1" ht="18.75" customHeight="1" x14ac:dyDescent="0.35">
      <c r="B13" s="387" t="s">
        <v>48</v>
      </c>
      <c r="C13" s="387"/>
      <c r="D13" s="173">
        <f>'Main Page'!F14</f>
        <v>2</v>
      </c>
      <c r="F13" s="171"/>
      <c r="G13" s="171"/>
    </row>
    <row r="14" spans="2:7" ht="13.2" x14ac:dyDescent="0.25">
      <c r="B14" s="386"/>
      <c r="C14" s="386"/>
      <c r="D14" s="389"/>
      <c r="F14" s="186"/>
    </row>
    <row r="15" spans="2:7" ht="17.399999999999999" x14ac:dyDescent="0.3">
      <c r="B15" s="385" t="s">
        <v>565</v>
      </c>
      <c r="C15" s="385"/>
      <c r="D15" s="385"/>
      <c r="F15" s="186"/>
    </row>
    <row r="16" spans="2:7" ht="18.75" customHeight="1" x14ac:dyDescent="0.3">
      <c r="B16" s="174">
        <v>1000</v>
      </c>
      <c r="C16" s="146" t="s">
        <v>332</v>
      </c>
      <c r="D16" s="150" t="str">
        <f>IF(Budget!N12="Yes","","Budget summary does not match the detailed budget breakdown")</f>
        <v/>
      </c>
      <c r="F16" s="186"/>
    </row>
    <row r="17" spans="2:6" ht="18.75" customHeight="1" x14ac:dyDescent="0.3">
      <c r="B17" s="174">
        <v>2000</v>
      </c>
      <c r="C17" s="146" t="s">
        <v>63</v>
      </c>
      <c r="D17" s="54" t="str">
        <f>IF(Budget!N16="Yes","","Budget summary does not match the detailed budget breakdown")</f>
        <v/>
      </c>
      <c r="F17" s="186"/>
    </row>
    <row r="18" spans="2:6" ht="18.75" customHeight="1" x14ac:dyDescent="0.3">
      <c r="B18" s="174">
        <v>3000</v>
      </c>
      <c r="C18" s="146" t="s">
        <v>51</v>
      </c>
      <c r="D18" s="54" t="str">
        <f>IF(Budget!N19="Yes","","Budget summary does not match the detailed budget breakdown")</f>
        <v/>
      </c>
      <c r="F18" s="186"/>
    </row>
    <row r="19" spans="2:6" ht="18.75" customHeight="1" x14ac:dyDescent="0.3">
      <c r="B19" s="174">
        <v>4000</v>
      </c>
      <c r="C19" s="146" t="s">
        <v>43</v>
      </c>
      <c r="D19" s="54" t="str">
        <f>IF(Budget!N22="Yes","","Budget summary does not match the detailed budget breakdown")</f>
        <v/>
      </c>
      <c r="F19" s="186"/>
    </row>
    <row r="20" spans="2:6" ht="18.75" customHeight="1" x14ac:dyDescent="0.3">
      <c r="B20" s="174">
        <v>5000</v>
      </c>
      <c r="C20" s="146" t="s">
        <v>38</v>
      </c>
      <c r="D20" s="54" t="str">
        <f>IF(Budget!N26="Yes","","Budget summary does not match the detailed budget breakdown")</f>
        <v/>
      </c>
      <c r="F20" s="186"/>
    </row>
    <row r="21" spans="2:6" ht="18.75" customHeight="1" x14ac:dyDescent="0.3">
      <c r="B21" s="174">
        <v>6000</v>
      </c>
      <c r="C21" s="146" t="s">
        <v>338</v>
      </c>
      <c r="D21" s="54" t="str">
        <f>IF(Budget!N30="Yes","","Budget summary does not match the detailed budget breakdown")</f>
        <v/>
      </c>
      <c r="F21" s="186"/>
    </row>
    <row r="22" spans="2:6" ht="18.75" customHeight="1" x14ac:dyDescent="0.3">
      <c r="B22" s="174">
        <v>8000</v>
      </c>
      <c r="C22" s="146" t="s">
        <v>40</v>
      </c>
      <c r="D22" s="54" t="str">
        <f>IF(Budget!N32="Yes","","Budget summary does not match the detailed budget breakdown")</f>
        <v/>
      </c>
      <c r="F22" s="186"/>
    </row>
    <row r="23" spans="2:6" ht="18.75" customHeight="1" x14ac:dyDescent="0.3">
      <c r="B23" s="169"/>
      <c r="C23" s="146" t="s">
        <v>538</v>
      </c>
      <c r="D23" s="54" t="str">
        <f>IF(Budget!H35="Yes", "","Budget summary does not match the total allocation")</f>
        <v/>
      </c>
      <c r="F23" s="186"/>
    </row>
    <row r="24" spans="2:6" ht="18.75" customHeight="1" x14ac:dyDescent="0.3">
      <c r="B24" s="385" t="s">
        <v>521</v>
      </c>
      <c r="C24" s="385"/>
      <c r="D24" s="385"/>
      <c r="F24" s="186"/>
    </row>
    <row r="25" spans="2:6" ht="18.75" customHeight="1" x14ac:dyDescent="0.3">
      <c r="B25" s="151"/>
      <c r="C25" s="152" t="s">
        <v>522</v>
      </c>
      <c r="D25" s="54" t="str">
        <f>IF(Budget!I45="Yes", "","Detailed budget breakdown does not match the total allocation")</f>
        <v/>
      </c>
      <c r="F25" s="186"/>
    </row>
    <row r="26" spans="2:6" ht="18.75" customHeight="1" x14ac:dyDescent="0.25">
      <c r="B26" s="386"/>
      <c r="C26" s="386"/>
      <c r="D26" s="386"/>
      <c r="F26" s="186"/>
    </row>
    <row r="27" spans="2:6" ht="18.75" customHeight="1" x14ac:dyDescent="0.3">
      <c r="B27" s="385" t="s">
        <v>520</v>
      </c>
      <c r="C27" s="385"/>
      <c r="D27" s="385"/>
      <c r="F27" s="186"/>
    </row>
    <row r="28" spans="2:6" ht="18.75" customHeight="1" x14ac:dyDescent="0.3">
      <c r="B28" s="174">
        <v>1000</v>
      </c>
      <c r="C28" s="146" t="s">
        <v>332</v>
      </c>
      <c r="D28" s="54" t="str">
        <f>IF(Transferability!O14="Yes","","Transferability budget summary does not match the detailed budget breakdown")</f>
        <v/>
      </c>
      <c r="F28" s="186"/>
    </row>
    <row r="29" spans="2:6" ht="18.75" customHeight="1" x14ac:dyDescent="0.3">
      <c r="B29" s="174">
        <v>2000</v>
      </c>
      <c r="C29" s="146" t="s">
        <v>63</v>
      </c>
      <c r="D29" s="54" t="str">
        <f>IF(Transferability!O18="Yes","","Transferability budget summary does not match the detailed budget breakdown")</f>
        <v/>
      </c>
      <c r="F29" s="186"/>
    </row>
    <row r="30" spans="2:6" ht="18.75" customHeight="1" x14ac:dyDescent="0.3">
      <c r="B30" s="174">
        <v>3000</v>
      </c>
      <c r="C30" s="146" t="s">
        <v>51</v>
      </c>
      <c r="D30" s="54" t="str">
        <f>IF(Transferability!O21="Yes","","Transferability budget summary does not match the detailed budget breakdown")</f>
        <v/>
      </c>
      <c r="F30" s="186"/>
    </row>
    <row r="31" spans="2:6" ht="18.75" customHeight="1" x14ac:dyDescent="0.3">
      <c r="B31" s="174">
        <v>4000</v>
      </c>
      <c r="C31" s="146" t="s">
        <v>43</v>
      </c>
      <c r="D31" s="54" t="str">
        <f>IF(Transferability!O24="Yes","","Transferability budget summary does not match the detailed budget breakdown")</f>
        <v/>
      </c>
      <c r="F31" s="186"/>
    </row>
    <row r="32" spans="2:6" ht="18.75" customHeight="1" x14ac:dyDescent="0.3">
      <c r="B32" s="174">
        <v>5000</v>
      </c>
      <c r="C32" s="146" t="s">
        <v>38</v>
      </c>
      <c r="D32" s="54" t="str">
        <f>IF(Transferability!O28="Yes","","Transferability budget summary does not match the detailed budget breakdown")</f>
        <v/>
      </c>
      <c r="F32" s="186"/>
    </row>
    <row r="33" spans="2:6" ht="18.75" customHeight="1" x14ac:dyDescent="0.3">
      <c r="B33" s="174">
        <v>6000</v>
      </c>
      <c r="C33" s="146" t="s">
        <v>338</v>
      </c>
      <c r="D33" s="54" t="str">
        <f>IF(Transferability!O32="Yes","","Transferability budget summary does not match the detailed budget breakdown")</f>
        <v/>
      </c>
      <c r="F33" s="186"/>
    </row>
    <row r="34" spans="2:6" ht="18.75" customHeight="1" x14ac:dyDescent="0.3">
      <c r="B34" s="174">
        <v>8000</v>
      </c>
      <c r="C34" s="146" t="s">
        <v>40</v>
      </c>
      <c r="D34" s="54" t="str">
        <f>IF(Transferability!O34="Yes","","Transferability budget summary does not match the detailed budget breakdown")</f>
        <v/>
      </c>
      <c r="F34" s="186"/>
    </row>
    <row r="35" spans="2:6" ht="33" customHeight="1" x14ac:dyDescent="0.3">
      <c r="B35" s="146"/>
      <c r="C35" s="187" t="s">
        <v>544</v>
      </c>
      <c r="D35" s="54" t="str">
        <f>IF(Transferability!H38="Yes", "","Transferability budget summary does not match the amount transferred into program")</f>
        <v/>
      </c>
      <c r="F35" s="186"/>
    </row>
    <row r="36" spans="2:6" ht="17.399999999999999" x14ac:dyDescent="0.3">
      <c r="B36" s="385" t="s">
        <v>521</v>
      </c>
      <c r="C36" s="385"/>
      <c r="D36" s="385"/>
      <c r="F36" s="186"/>
    </row>
    <row r="37" spans="2:6" ht="31.2" x14ac:dyDescent="0.3">
      <c r="B37" s="151"/>
      <c r="C37" s="152" t="s">
        <v>523</v>
      </c>
      <c r="D37" s="55" t="str">
        <f>IF(Transferability!J44="Yes", "","Transferability detailed budget breakdown does not match the transferability allocation")</f>
        <v/>
      </c>
      <c r="F37" s="186"/>
    </row>
    <row r="38" spans="2:6" ht="18.75" customHeight="1" x14ac:dyDescent="0.25">
      <c r="F38" s="186"/>
    </row>
    <row r="39" spans="2:6" ht="26.25" hidden="1" customHeight="1" x14ac:dyDescent="0.25"/>
    <row r="40" spans="2:6" ht="26.25" hidden="1" customHeight="1" x14ac:dyDescent="0.25"/>
    <row r="41" spans="2:6" ht="24.75" hidden="1" customHeight="1" x14ac:dyDescent="0.25"/>
    <row r="42" spans="2:6" ht="24.75" hidden="1" customHeight="1" x14ac:dyDescent="0.25"/>
    <row r="43" spans="2:6" ht="24.75" hidden="1" customHeight="1" x14ac:dyDescent="0.25"/>
    <row r="44" spans="2:6" ht="24.75" hidden="1" customHeight="1" x14ac:dyDescent="0.25"/>
    <row r="45" spans="2:6" ht="13.2" hidden="1" x14ac:dyDescent="0.25"/>
    <row r="46" spans="2:6" ht="18.75" hidden="1" customHeight="1" x14ac:dyDescent="0.25"/>
    <row r="47" spans="2:6" ht="18.75" hidden="1" customHeight="1" x14ac:dyDescent="0.25"/>
    <row r="48" spans="2:6" ht="18.75" hidden="1" customHeight="1" x14ac:dyDescent="0.25"/>
    <row r="49" ht="18.75" hidden="1" customHeight="1" x14ac:dyDescent="0.25"/>
    <row r="50" ht="18.75" hidden="1" customHeight="1" x14ac:dyDescent="0.25"/>
    <row r="51" ht="18.75" hidden="1" customHeight="1" x14ac:dyDescent="0.25"/>
    <row r="52" ht="18.75" hidden="1" customHeight="1" x14ac:dyDescent="0.25"/>
  </sheetData>
  <sheetProtection algorithmName="SHA-512" hashValue="jmHqTJB5bAhvekfO+lL51ag2UeylQrCM/3xYu4SpFByQx4cKR4nUyf4j8/fZ2tckrlC+KKkDnDSBb7oiiY4fzA==" saltValue="X2Wcxr7gQtE79Pfc4kPdQA==" spinCount="100000" sheet="1" objects="1" scenarios="1"/>
  <mergeCells count="19">
    <mergeCell ref="B6:D6"/>
    <mergeCell ref="B7:D7"/>
    <mergeCell ref="B8:D8"/>
    <mergeCell ref="B36:D36"/>
    <mergeCell ref="B24:D24"/>
    <mergeCell ref="B26:D26"/>
    <mergeCell ref="B27:D27"/>
    <mergeCell ref="B11:D11"/>
    <mergeCell ref="B12:C12"/>
    <mergeCell ref="B13:C13"/>
    <mergeCell ref="B15:D15"/>
    <mergeCell ref="B9:D9"/>
    <mergeCell ref="B10:D10"/>
    <mergeCell ref="B14:D14"/>
    <mergeCell ref="B1:D1"/>
    <mergeCell ref="B2:D2"/>
    <mergeCell ref="B3:D3"/>
    <mergeCell ref="B4:D4"/>
    <mergeCell ref="B5:D5"/>
  </mergeCells>
  <printOptions horizontalCentered="1"/>
  <pageMargins left="0.7" right="0.7" top="0.75" bottom="0.75" header="0.3" footer="0.3"/>
  <pageSetup scale="55" orientation="portrait" horizontalDpi="1200" verticalDpi="1200" r:id="rId1"/>
  <headerFooter>
    <oddFooter xml:space="preserve">&amp;L&amp;"Times New Roman,Regular"&amp;8&amp;D&amp;R&amp;"Times New Roman,Regular"&amp;8Title III, Part A
Individual Application </oddFooter>
  </headerFooter>
  <drawing r:id="rId2"/>
  <extLst>
    <ext xmlns:x14="http://schemas.microsoft.com/office/spreadsheetml/2009/9/main" uri="{78C0D931-6437-407d-A8EE-F0AAD7539E65}">
      <x14:conditionalFormattings>
        <x14:conditionalFormatting xmlns:xm="http://schemas.microsoft.com/office/excel/2006/main">
          <x14:cfRule type="containsText" priority="16" operator="containsText" text="No" id="{1861B2F0-6A93-4C0A-85D9-812B6131C2B2}">
            <xm:f>NOT(ISERROR(SEARCH("No",Transferability!D16)))</xm:f>
            <x14:dxf>
              <font>
                <color rgb="FFC00000"/>
              </font>
              <fill>
                <patternFill>
                  <bgColor rgb="FFFFCCCC"/>
                </patternFill>
              </fill>
            </x14:dxf>
          </x14:cfRule>
          <xm:sqref>D16:D23 D25 D28:D35 D37</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AF284-9841-4F78-9B9E-A03B29326407}">
  <sheetPr codeName="Sheet1"/>
  <dimension ref="A1:S716"/>
  <sheetViews>
    <sheetView showGridLines="0" zoomScaleNormal="100" workbookViewId="0">
      <selection activeCell="L53" sqref="L53:N53"/>
    </sheetView>
  </sheetViews>
  <sheetFormatPr defaultColWidth="0" defaultRowHeight="13.2" zeroHeight="1" x14ac:dyDescent="0.25"/>
  <cols>
    <col min="1" max="1" width="1.44140625" style="390" customWidth="1"/>
    <col min="2" max="2" width="9.5546875" style="220" customWidth="1"/>
    <col min="3" max="3" width="4.6640625" style="220" customWidth="1"/>
    <col min="4" max="4" width="6.6640625" style="220" customWidth="1"/>
    <col min="5" max="5" width="9.33203125" style="220" customWidth="1"/>
    <col min="6" max="6" width="10.109375" style="220" customWidth="1"/>
    <col min="7" max="7" width="9.33203125" style="220" customWidth="1"/>
    <col min="8" max="8" width="5.6640625" style="220" customWidth="1"/>
    <col min="9" max="9" width="12.33203125" style="220" customWidth="1"/>
    <col min="10" max="10" width="7.88671875" style="220" customWidth="1"/>
    <col min="11" max="12" width="6.6640625" style="220" customWidth="1"/>
    <col min="13" max="13" width="6" style="220" customWidth="1"/>
    <col min="14" max="14" width="6.109375" style="220" customWidth="1"/>
    <col min="15" max="15" width="5" style="220" customWidth="1"/>
    <col min="16" max="16" width="5.6640625" style="220" customWidth="1"/>
    <col min="17" max="17" width="6.33203125" style="220" customWidth="1"/>
    <col min="18" max="18" width="1.44140625" style="390" customWidth="1"/>
    <col min="19" max="19" width="20.44140625" style="197" customWidth="1"/>
    <col min="20" max="16384" width="9.109375" style="197" hidden="1"/>
  </cols>
  <sheetData>
    <row r="1" spans="2:19" x14ac:dyDescent="0.25">
      <c r="B1" s="394"/>
      <c r="C1" s="394"/>
      <c r="D1" s="394"/>
      <c r="E1" s="394"/>
      <c r="F1" s="394"/>
      <c r="G1" s="394"/>
      <c r="H1" s="394"/>
      <c r="I1" s="394"/>
      <c r="J1" s="394"/>
      <c r="K1" s="394"/>
      <c r="L1" s="394"/>
      <c r="M1" s="394"/>
      <c r="N1" s="395" t="s">
        <v>36</v>
      </c>
      <c r="O1" s="395"/>
      <c r="P1" s="395"/>
      <c r="Q1" s="395"/>
      <c r="S1" s="196"/>
    </row>
    <row r="2" spans="2:19" x14ac:dyDescent="0.25">
      <c r="B2" s="295"/>
      <c r="C2" s="329"/>
      <c r="D2" s="396" t="s">
        <v>52</v>
      </c>
      <c r="E2" s="396"/>
      <c r="F2" s="396"/>
      <c r="G2" s="396"/>
      <c r="H2" s="396"/>
      <c r="I2" s="396"/>
      <c r="J2" s="396"/>
      <c r="K2" s="396"/>
      <c r="L2" s="396"/>
      <c r="M2" s="397"/>
      <c r="N2" s="3" t="s">
        <v>666</v>
      </c>
      <c r="O2" s="398" t="s">
        <v>30</v>
      </c>
      <c r="P2" s="398"/>
      <c r="Q2" s="332"/>
      <c r="S2" s="196"/>
    </row>
    <row r="3" spans="2:19" x14ac:dyDescent="0.25">
      <c r="B3" s="295"/>
      <c r="C3" s="330"/>
      <c r="D3" s="396" t="s">
        <v>95</v>
      </c>
      <c r="E3" s="396"/>
      <c r="F3" s="396"/>
      <c r="G3" s="396"/>
      <c r="H3" s="396"/>
      <c r="I3" s="396"/>
      <c r="J3" s="396"/>
      <c r="K3" s="396"/>
      <c r="L3" s="396"/>
      <c r="M3" s="396"/>
      <c r="N3" s="332"/>
      <c r="O3" s="332"/>
      <c r="P3" s="332"/>
      <c r="Q3" s="332"/>
      <c r="S3" s="196"/>
    </row>
    <row r="4" spans="2:19" x14ac:dyDescent="0.25">
      <c r="B4" s="295"/>
      <c r="C4" s="329"/>
      <c r="D4" s="396" t="s">
        <v>41</v>
      </c>
      <c r="E4" s="396"/>
      <c r="F4" s="396"/>
      <c r="G4" s="396"/>
      <c r="H4" s="396"/>
      <c r="I4" s="396"/>
      <c r="J4" s="396"/>
      <c r="K4" s="396"/>
      <c r="L4" s="396"/>
      <c r="M4" s="397"/>
      <c r="N4" s="3"/>
      <c r="O4" s="398" t="s">
        <v>21</v>
      </c>
      <c r="P4" s="398"/>
      <c r="Q4" s="332"/>
      <c r="S4" s="196"/>
    </row>
    <row r="5" spans="2:19" x14ac:dyDescent="0.25">
      <c r="B5" s="295"/>
      <c r="C5" s="331"/>
      <c r="D5" s="396" t="s">
        <v>54</v>
      </c>
      <c r="E5" s="396"/>
      <c r="F5" s="396"/>
      <c r="G5" s="396"/>
      <c r="H5" s="396"/>
      <c r="I5" s="396"/>
      <c r="J5" s="396"/>
      <c r="K5" s="396"/>
      <c r="L5" s="396"/>
      <c r="M5" s="396"/>
      <c r="N5" s="332"/>
      <c r="O5" s="332" t="s">
        <v>25</v>
      </c>
      <c r="P5" s="332"/>
      <c r="Q5" s="10"/>
      <c r="S5" s="196"/>
    </row>
    <row r="6" spans="2:19" x14ac:dyDescent="0.25">
      <c r="B6" s="394"/>
      <c r="C6" s="394"/>
      <c r="D6" s="394"/>
      <c r="E6" s="394"/>
      <c r="F6" s="394"/>
      <c r="G6" s="394"/>
      <c r="H6" s="394"/>
      <c r="I6" s="394"/>
      <c r="J6" s="394"/>
      <c r="K6" s="394"/>
      <c r="L6" s="394"/>
      <c r="M6" s="394"/>
      <c r="N6" s="394"/>
      <c r="O6" s="332" t="s">
        <v>22</v>
      </c>
      <c r="P6" s="401"/>
      <c r="Q6" s="401"/>
      <c r="S6" s="196"/>
    </row>
    <row r="7" spans="2:19" x14ac:dyDescent="0.25">
      <c r="B7" s="295"/>
      <c r="C7" s="294"/>
      <c r="D7" s="396" t="s">
        <v>93</v>
      </c>
      <c r="E7" s="396"/>
      <c r="F7" s="396"/>
      <c r="G7" s="396"/>
      <c r="H7" s="396"/>
      <c r="I7" s="396"/>
      <c r="J7" s="396"/>
      <c r="K7" s="396"/>
      <c r="L7" s="396"/>
      <c r="M7" s="396"/>
      <c r="N7" s="332"/>
      <c r="O7" s="334" t="s">
        <v>47</v>
      </c>
      <c r="P7" s="332"/>
      <c r="Q7" s="332"/>
      <c r="S7" s="196"/>
    </row>
    <row r="8" spans="2:19" x14ac:dyDescent="0.25">
      <c r="B8" s="295"/>
      <c r="C8" s="295"/>
      <c r="D8" s="394" t="str">
        <f>'Main Page'!B6</f>
        <v xml:space="preserve">Title III, Part A, Language Instruction for English Learners and Immigrant Students </v>
      </c>
      <c r="E8" s="394"/>
      <c r="F8" s="394"/>
      <c r="G8" s="394"/>
      <c r="H8" s="394"/>
      <c r="I8" s="394"/>
      <c r="J8" s="394"/>
      <c r="K8" s="394"/>
      <c r="L8" s="394"/>
      <c r="M8" s="402"/>
      <c r="N8" s="3"/>
      <c r="O8" s="398" t="s">
        <v>23</v>
      </c>
      <c r="P8" s="398"/>
      <c r="Q8" s="332"/>
      <c r="S8" s="196"/>
    </row>
    <row r="9" spans="2:19" x14ac:dyDescent="0.25">
      <c r="B9" s="394"/>
      <c r="C9" s="394"/>
      <c r="D9" s="394"/>
      <c r="E9" s="394"/>
      <c r="F9" s="394"/>
      <c r="G9" s="394"/>
      <c r="H9" s="394"/>
      <c r="I9" s="394"/>
      <c r="J9" s="394"/>
      <c r="K9" s="394"/>
      <c r="L9" s="394"/>
      <c r="M9" s="394"/>
      <c r="N9" s="332"/>
      <c r="O9" s="332" t="s">
        <v>24</v>
      </c>
      <c r="P9" s="332"/>
      <c r="Q9" s="10"/>
      <c r="S9" s="196"/>
    </row>
    <row r="10" spans="2:19" x14ac:dyDescent="0.25">
      <c r="B10" s="295"/>
      <c r="C10" s="295"/>
      <c r="D10" s="396" t="str">
        <f>'Main Page'!$G$9</f>
        <v>2026-2027</v>
      </c>
      <c r="E10" s="396"/>
      <c r="F10" s="396"/>
      <c r="G10" s="396"/>
      <c r="H10" s="396"/>
      <c r="I10" s="396"/>
      <c r="J10" s="396"/>
      <c r="K10" s="396"/>
      <c r="L10" s="396"/>
      <c r="M10" s="396"/>
      <c r="N10" s="332"/>
      <c r="O10" s="332" t="s">
        <v>37</v>
      </c>
      <c r="P10" s="399"/>
      <c r="Q10" s="399"/>
      <c r="S10" s="196"/>
    </row>
    <row r="11" spans="2:19" x14ac:dyDescent="0.25">
      <c r="B11" s="295"/>
      <c r="C11" s="295"/>
      <c r="D11" s="396" t="s">
        <v>165</v>
      </c>
      <c r="E11" s="396"/>
      <c r="F11" s="396"/>
      <c r="G11" s="396"/>
      <c r="H11" s="396"/>
      <c r="I11" s="396"/>
      <c r="J11" s="396"/>
      <c r="K11" s="396"/>
      <c r="L11" s="396"/>
      <c r="M11" s="396"/>
      <c r="N11" s="333"/>
      <c r="O11" s="334" t="s">
        <v>47</v>
      </c>
      <c r="P11" s="332"/>
      <c r="Q11" s="332"/>
      <c r="S11" s="196"/>
    </row>
    <row r="12" spans="2:19" x14ac:dyDescent="0.25">
      <c r="B12" s="394"/>
      <c r="C12" s="394"/>
      <c r="D12" s="394"/>
      <c r="E12" s="394"/>
      <c r="F12" s="394"/>
      <c r="G12" s="394"/>
      <c r="H12" s="394"/>
      <c r="I12" s="394"/>
      <c r="J12" s="394"/>
      <c r="K12" s="394"/>
      <c r="L12" s="394"/>
      <c r="M12" s="394"/>
      <c r="N12" s="394"/>
      <c r="O12" s="394"/>
      <c r="P12" s="394"/>
      <c r="Q12" s="394"/>
      <c r="S12" s="196"/>
    </row>
    <row r="13" spans="2:19" x14ac:dyDescent="0.25">
      <c r="B13" s="295"/>
      <c r="C13" s="295"/>
      <c r="D13" s="400" t="str">
        <f>"Due by " &amp; TEXT('Main Page'!G8,"mmmm dd, yyyy")</f>
        <v>Due by July 01, 2026</v>
      </c>
      <c r="E13" s="400"/>
      <c r="F13" s="400"/>
      <c r="G13" s="400"/>
      <c r="H13" s="400"/>
      <c r="I13" s="400"/>
      <c r="J13" s="400"/>
      <c r="K13" s="400"/>
      <c r="L13" s="400"/>
      <c r="M13" s="400"/>
      <c r="N13" s="248"/>
      <c r="O13" s="295"/>
      <c r="P13" s="295"/>
      <c r="Q13" s="295"/>
      <c r="S13" s="196"/>
    </row>
    <row r="14" spans="2:19" x14ac:dyDescent="0.25">
      <c r="B14" s="295"/>
      <c r="C14" s="295"/>
      <c r="D14" s="417" t="s">
        <v>53</v>
      </c>
      <c r="E14" s="417"/>
      <c r="F14" s="417"/>
      <c r="G14" s="417"/>
      <c r="H14" s="417"/>
      <c r="I14" s="417"/>
      <c r="J14" s="417"/>
      <c r="K14" s="417"/>
      <c r="L14" s="417"/>
      <c r="M14" s="417"/>
      <c r="N14" s="248"/>
      <c r="O14" s="295"/>
      <c r="P14" s="295"/>
      <c r="Q14" s="295"/>
      <c r="S14" s="196"/>
    </row>
    <row r="15" spans="2:19" x14ac:dyDescent="0.25">
      <c r="B15" s="295"/>
      <c r="C15" s="295"/>
      <c r="D15" s="417" t="s">
        <v>94</v>
      </c>
      <c r="E15" s="417"/>
      <c r="F15" s="417"/>
      <c r="G15" s="417"/>
      <c r="H15" s="417"/>
      <c r="I15" s="417"/>
      <c r="J15" s="417"/>
      <c r="K15" s="417"/>
      <c r="L15" s="417"/>
      <c r="M15" s="417"/>
      <c r="N15" s="248"/>
      <c r="O15" s="295"/>
      <c r="P15" s="295"/>
      <c r="Q15" s="295"/>
      <c r="S15" s="196"/>
    </row>
    <row r="16" spans="2:19" x14ac:dyDescent="0.25">
      <c r="B16" s="418"/>
      <c r="C16" s="418"/>
      <c r="D16" s="418"/>
      <c r="E16" s="418"/>
      <c r="F16" s="418"/>
      <c r="G16" s="418"/>
      <c r="H16" s="418"/>
      <c r="I16" s="418"/>
      <c r="J16" s="418"/>
      <c r="K16" s="418"/>
      <c r="L16" s="418"/>
      <c r="M16" s="418"/>
      <c r="N16" s="418"/>
      <c r="O16" s="418"/>
      <c r="P16" s="418"/>
      <c r="Q16" s="418"/>
      <c r="S16" s="196"/>
    </row>
    <row r="17" spans="2:19" x14ac:dyDescent="0.25">
      <c r="B17" s="419" t="s">
        <v>16</v>
      </c>
      <c r="C17" s="420"/>
      <c r="D17" s="420"/>
      <c r="E17" s="420"/>
      <c r="F17" s="420"/>
      <c r="G17" s="420"/>
      <c r="H17" s="420"/>
      <c r="I17" s="420"/>
      <c r="J17" s="420"/>
      <c r="K17" s="420"/>
      <c r="L17" s="420"/>
      <c r="M17" s="420"/>
      <c r="N17" s="420"/>
      <c r="O17" s="420"/>
      <c r="P17" s="420"/>
      <c r="Q17" s="421"/>
      <c r="S17" s="196"/>
    </row>
    <row r="18" spans="2:19" x14ac:dyDescent="0.25">
      <c r="B18" s="403" t="s">
        <v>180</v>
      </c>
      <c r="C18" s="404"/>
      <c r="D18" s="404"/>
      <c r="E18" s="404"/>
      <c r="F18" s="404"/>
      <c r="G18" s="404"/>
      <c r="H18" s="405"/>
      <c r="I18" s="422" t="s">
        <v>48</v>
      </c>
      <c r="J18" s="422"/>
      <c r="K18" s="403" t="s">
        <v>224</v>
      </c>
      <c r="L18" s="404"/>
      <c r="M18" s="404"/>
      <c r="N18" s="404"/>
      <c r="O18" s="404"/>
      <c r="P18" s="404"/>
      <c r="Q18" s="405"/>
      <c r="S18" s="196"/>
    </row>
    <row r="19" spans="2:19" x14ac:dyDescent="0.25">
      <c r="B19" s="403" t="str">
        <f>'Main Page'!$F$13</f>
        <v>Albemarle County Public Schools</v>
      </c>
      <c r="C19" s="404"/>
      <c r="D19" s="404"/>
      <c r="E19" s="404"/>
      <c r="F19" s="404"/>
      <c r="G19" s="404"/>
      <c r="H19" s="405"/>
      <c r="I19" s="406">
        <f>'Main Page'!$F$14</f>
        <v>2</v>
      </c>
      <c r="J19" s="407"/>
      <c r="K19" s="408" t="s">
        <v>667</v>
      </c>
      <c r="L19" s="408"/>
      <c r="M19" s="408"/>
      <c r="N19" s="408"/>
      <c r="O19" s="408"/>
      <c r="P19" s="408"/>
      <c r="Q19" s="408"/>
      <c r="S19" s="196"/>
    </row>
    <row r="20" spans="2:19" x14ac:dyDescent="0.25">
      <c r="B20" s="403" t="s">
        <v>17</v>
      </c>
      <c r="C20" s="404"/>
      <c r="D20" s="404"/>
      <c r="E20" s="404"/>
      <c r="F20" s="404"/>
      <c r="G20" s="404"/>
      <c r="H20" s="405"/>
      <c r="I20" s="409" t="s">
        <v>56</v>
      </c>
      <c r="J20" s="410"/>
      <c r="K20" s="411" t="s">
        <v>668</v>
      </c>
      <c r="L20" s="412"/>
      <c r="M20" s="413"/>
      <c r="N20" s="328" t="s">
        <v>57</v>
      </c>
      <c r="O20" s="414"/>
      <c r="P20" s="415"/>
      <c r="Q20" s="416"/>
      <c r="S20" s="196"/>
    </row>
    <row r="21" spans="2:19" x14ac:dyDescent="0.25">
      <c r="B21" s="428" t="s">
        <v>669</v>
      </c>
      <c r="C21" s="428"/>
      <c r="D21" s="428"/>
      <c r="E21" s="428"/>
      <c r="F21" s="428"/>
      <c r="G21" s="428"/>
      <c r="H21" s="428"/>
      <c r="I21" s="429" t="s">
        <v>55</v>
      </c>
      <c r="J21" s="430"/>
      <c r="K21" s="430"/>
      <c r="L21" s="430"/>
      <c r="M21" s="430"/>
      <c r="N21" s="430"/>
      <c r="O21" s="430"/>
      <c r="P21" s="430"/>
      <c r="Q21" s="431"/>
      <c r="S21" s="196"/>
    </row>
    <row r="22" spans="2:19" x14ac:dyDescent="0.25">
      <c r="B22" s="428"/>
      <c r="C22" s="428"/>
      <c r="D22" s="428"/>
      <c r="E22" s="428"/>
      <c r="F22" s="428"/>
      <c r="G22" s="428"/>
      <c r="H22" s="428"/>
      <c r="I22" s="432" t="s">
        <v>670</v>
      </c>
      <c r="J22" s="433"/>
      <c r="K22" s="433"/>
      <c r="L22" s="433"/>
      <c r="M22" s="433"/>
      <c r="N22" s="433"/>
      <c r="O22" s="433"/>
      <c r="P22" s="433"/>
      <c r="Q22" s="434"/>
      <c r="S22" s="196"/>
    </row>
    <row r="23" spans="2:19" x14ac:dyDescent="0.25">
      <c r="B23" s="435"/>
      <c r="C23" s="436"/>
      <c r="D23" s="436"/>
      <c r="E23" s="436"/>
      <c r="F23" s="436"/>
      <c r="G23" s="436"/>
      <c r="H23" s="436"/>
      <c r="I23" s="436"/>
      <c r="J23" s="436"/>
      <c r="K23" s="436"/>
      <c r="L23" s="436"/>
      <c r="M23" s="436"/>
      <c r="N23" s="436"/>
      <c r="O23" s="436"/>
      <c r="P23" s="436"/>
      <c r="Q23" s="436"/>
      <c r="S23" s="196"/>
    </row>
    <row r="24" spans="2:19" ht="15" customHeight="1" x14ac:dyDescent="0.25">
      <c r="B24" s="437" t="str">
        <f>'Main Page'!$G$9 &amp; " Title III, Part A Allocation:"</f>
        <v>2026-2027 Title III, Part A Allocation:</v>
      </c>
      <c r="C24" s="438"/>
      <c r="D24" s="438"/>
      <c r="E24" s="439"/>
      <c r="F24" s="440">
        <f>K24+P24</f>
        <v>171387.31</v>
      </c>
      <c r="G24" s="441"/>
      <c r="H24" s="437" t="s">
        <v>227</v>
      </c>
      <c r="I24" s="438"/>
      <c r="J24" s="439"/>
      <c r="K24" s="442">
        <v>171387.31</v>
      </c>
      <c r="L24" s="443"/>
      <c r="M24" s="437" t="s">
        <v>226</v>
      </c>
      <c r="N24" s="438"/>
      <c r="O24" s="439"/>
      <c r="P24" s="442"/>
      <c r="Q24" s="443"/>
      <c r="S24" s="196"/>
    </row>
    <row r="25" spans="2:19" x14ac:dyDescent="0.25">
      <c r="B25" s="245"/>
      <c r="C25" s="323"/>
      <c r="D25" s="323"/>
      <c r="E25" s="323"/>
      <c r="F25" s="324"/>
      <c r="G25" s="323"/>
      <c r="H25" s="323"/>
      <c r="I25" s="323"/>
      <c r="J25" s="323"/>
      <c r="K25" s="323"/>
      <c r="L25" s="323"/>
      <c r="M25" s="323"/>
      <c r="N25" s="323"/>
      <c r="O25" s="323"/>
      <c r="P25" s="323"/>
      <c r="Q25" s="323"/>
      <c r="S25" s="196"/>
    </row>
    <row r="26" spans="2:19" x14ac:dyDescent="0.25">
      <c r="B26" s="423" t="s">
        <v>225</v>
      </c>
      <c r="C26" s="423"/>
      <c r="D26" s="423"/>
      <c r="E26" s="423"/>
      <c r="F26" s="423"/>
      <c r="G26" s="423"/>
      <c r="H26" s="423"/>
      <c r="I26" s="423"/>
      <c r="J26" s="423"/>
      <c r="K26" s="423"/>
      <c r="L26" s="423"/>
      <c r="M26" s="423"/>
      <c r="N26" s="423"/>
      <c r="O26" s="423"/>
      <c r="P26" s="423"/>
      <c r="Q26" s="423"/>
      <c r="S26" s="196"/>
    </row>
    <row r="27" spans="2:19" x14ac:dyDescent="0.25">
      <c r="B27" s="325"/>
      <c r="C27" s="325"/>
      <c r="D27" s="325"/>
      <c r="E27" s="325"/>
      <c r="F27" s="325"/>
      <c r="G27" s="325"/>
      <c r="H27" s="325"/>
      <c r="I27" s="325"/>
      <c r="J27" s="325"/>
      <c r="K27" s="325"/>
      <c r="L27" s="325"/>
      <c r="M27" s="325"/>
      <c r="N27" s="325"/>
      <c r="O27" s="325"/>
      <c r="P27" s="325"/>
      <c r="Q27" s="325"/>
      <c r="S27" s="196"/>
    </row>
    <row r="28" spans="2:19" ht="13.8" x14ac:dyDescent="0.25">
      <c r="B28" s="424" t="s">
        <v>6</v>
      </c>
      <c r="C28" s="424"/>
      <c r="D28" s="424"/>
      <c r="E28" s="424"/>
      <c r="F28" s="424"/>
      <c r="G28" s="424"/>
      <c r="H28" s="424"/>
      <c r="I28" s="424"/>
      <c r="J28" s="424"/>
      <c r="K28" s="424"/>
      <c r="L28" s="424"/>
      <c r="M28" s="424"/>
      <c r="N28" s="424"/>
      <c r="O28" s="424"/>
      <c r="P28" s="424"/>
      <c r="Q28" s="424"/>
      <c r="S28" s="196"/>
    </row>
    <row r="29" spans="2:19" ht="76.5" customHeight="1" x14ac:dyDescent="0.25">
      <c r="B29" s="425" t="s">
        <v>329</v>
      </c>
      <c r="C29" s="426"/>
      <c r="D29" s="426"/>
      <c r="E29" s="426"/>
      <c r="F29" s="426"/>
      <c r="G29" s="426"/>
      <c r="H29" s="426"/>
      <c r="I29" s="426"/>
      <c r="J29" s="426"/>
      <c r="K29" s="426"/>
      <c r="L29" s="426"/>
      <c r="M29" s="426"/>
      <c r="N29" s="426"/>
      <c r="O29" s="426"/>
      <c r="P29" s="426"/>
      <c r="Q29" s="426"/>
      <c r="S29" s="196"/>
    </row>
    <row r="30" spans="2:19" x14ac:dyDescent="0.25">
      <c r="B30" s="427"/>
      <c r="C30" s="427"/>
      <c r="D30" s="427"/>
      <c r="E30" s="427"/>
      <c r="F30" s="427"/>
      <c r="G30" s="427"/>
      <c r="H30" s="427"/>
      <c r="I30" s="427"/>
      <c r="J30" s="427"/>
      <c r="K30" s="427"/>
      <c r="L30" s="427"/>
      <c r="M30" s="427"/>
      <c r="N30" s="427"/>
      <c r="O30" s="427"/>
      <c r="P30" s="427"/>
      <c r="Q30" s="427"/>
      <c r="S30" s="196"/>
    </row>
    <row r="31" spans="2:19" ht="39.75" customHeight="1" x14ac:dyDescent="0.25">
      <c r="B31" s="425" t="s">
        <v>223</v>
      </c>
      <c r="C31" s="426"/>
      <c r="D31" s="426"/>
      <c r="E31" s="426"/>
      <c r="F31" s="426"/>
      <c r="G31" s="426"/>
      <c r="H31" s="426"/>
      <c r="I31" s="426"/>
      <c r="J31" s="426"/>
      <c r="K31" s="426"/>
      <c r="L31" s="426"/>
      <c r="M31" s="426"/>
      <c r="N31" s="426"/>
      <c r="O31" s="426"/>
      <c r="P31" s="426"/>
      <c r="Q31" s="426"/>
      <c r="S31" s="196"/>
    </row>
    <row r="32" spans="2:19" x14ac:dyDescent="0.25">
      <c r="B32" s="326"/>
      <c r="C32" s="245"/>
      <c r="D32" s="245"/>
      <c r="E32" s="245"/>
      <c r="F32" s="245"/>
      <c r="G32" s="245"/>
      <c r="H32" s="245"/>
      <c r="I32" s="245"/>
      <c r="J32" s="245"/>
      <c r="K32" s="245"/>
      <c r="L32" s="245"/>
      <c r="M32" s="245"/>
      <c r="N32" s="245"/>
      <c r="O32" s="245"/>
      <c r="P32" s="245"/>
      <c r="Q32" s="245"/>
      <c r="S32" s="196"/>
    </row>
    <row r="33" spans="2:19" ht="30.75" customHeight="1" x14ac:dyDescent="0.25">
      <c r="B33" s="425" t="s">
        <v>50</v>
      </c>
      <c r="C33" s="426"/>
      <c r="D33" s="426"/>
      <c r="E33" s="426"/>
      <c r="F33" s="426"/>
      <c r="G33" s="426"/>
      <c r="H33" s="426"/>
      <c r="I33" s="426"/>
      <c r="J33" s="426"/>
      <c r="K33" s="426"/>
      <c r="L33" s="426"/>
      <c r="M33" s="426"/>
      <c r="N33" s="426"/>
      <c r="O33" s="426"/>
      <c r="P33" s="426"/>
      <c r="Q33" s="426"/>
      <c r="S33" s="196"/>
    </row>
    <row r="34" spans="2:19" ht="18.75" customHeight="1" x14ac:dyDescent="0.25">
      <c r="B34" s="327" t="s">
        <v>26</v>
      </c>
      <c r="C34" s="448">
        <v>46184</v>
      </c>
      <c r="D34" s="448"/>
      <c r="E34" s="448"/>
      <c r="F34" s="391" t="s">
        <v>20</v>
      </c>
      <c r="G34" s="391"/>
      <c r="H34" s="391"/>
      <c r="I34" s="391"/>
      <c r="J34" s="391"/>
      <c r="K34" s="391"/>
      <c r="L34" s="391"/>
      <c r="M34" s="391"/>
      <c r="N34" s="391"/>
      <c r="O34" s="391"/>
      <c r="P34" s="391"/>
      <c r="Q34" s="391"/>
      <c r="S34" s="196"/>
    </row>
    <row r="35" spans="2:19" x14ac:dyDescent="0.25">
      <c r="B35" s="393"/>
      <c r="C35" s="393"/>
      <c r="D35" s="393"/>
      <c r="E35" s="393"/>
      <c r="F35" s="393"/>
      <c r="G35" s="393"/>
      <c r="H35" s="393"/>
      <c r="I35" s="393"/>
      <c r="J35" s="393"/>
      <c r="K35" s="393"/>
      <c r="L35" s="393"/>
      <c r="M35" s="393"/>
      <c r="N35" s="393"/>
      <c r="O35" s="393"/>
      <c r="P35" s="393"/>
      <c r="Q35" s="393"/>
      <c r="S35" s="196"/>
    </row>
    <row r="36" spans="2:19" ht="18.75" customHeight="1" x14ac:dyDescent="0.25">
      <c r="B36" s="449"/>
      <c r="C36" s="449"/>
      <c r="D36" s="449"/>
      <c r="E36" s="449"/>
      <c r="F36" s="449"/>
      <c r="G36" s="449"/>
      <c r="H36" s="295"/>
      <c r="I36" s="449"/>
      <c r="J36" s="449"/>
      <c r="K36" s="449"/>
      <c r="L36" s="449"/>
      <c r="M36" s="449"/>
      <c r="N36" s="449"/>
      <c r="O36" s="449"/>
      <c r="P36" s="449"/>
      <c r="Q36" s="295"/>
      <c r="S36" s="196"/>
    </row>
    <row r="37" spans="2:19" x14ac:dyDescent="0.25">
      <c r="B37" s="392" t="s">
        <v>9</v>
      </c>
      <c r="C37" s="392"/>
      <c r="D37" s="392"/>
      <c r="E37" s="392"/>
      <c r="F37" s="392"/>
      <c r="G37" s="392"/>
      <c r="H37" s="295"/>
      <c r="I37" s="392" t="s">
        <v>10</v>
      </c>
      <c r="J37" s="392"/>
      <c r="K37" s="392"/>
      <c r="L37" s="392"/>
      <c r="M37" s="392"/>
      <c r="N37" s="392"/>
      <c r="O37" s="392"/>
      <c r="P37" s="392"/>
      <c r="Q37" s="295"/>
      <c r="S37" s="196"/>
    </row>
    <row r="38" spans="2:19" ht="18.75" customHeight="1" x14ac:dyDescent="0.25">
      <c r="B38" s="449" t="s">
        <v>672</v>
      </c>
      <c r="C38" s="449"/>
      <c r="D38" s="449"/>
      <c r="E38" s="449"/>
      <c r="F38" s="449"/>
      <c r="G38" s="449"/>
      <c r="H38" s="295"/>
      <c r="I38" s="449" t="s">
        <v>671</v>
      </c>
      <c r="J38" s="449"/>
      <c r="K38" s="449"/>
      <c r="L38" s="449"/>
      <c r="M38" s="449"/>
      <c r="N38" s="449"/>
      <c r="O38" s="449"/>
      <c r="P38" s="449"/>
      <c r="Q38" s="295"/>
      <c r="S38" s="196"/>
    </row>
    <row r="39" spans="2:19" x14ac:dyDescent="0.25">
      <c r="B39" s="392" t="s">
        <v>11</v>
      </c>
      <c r="C39" s="392"/>
      <c r="D39" s="392"/>
      <c r="E39" s="392"/>
      <c r="F39" s="392"/>
      <c r="G39" s="392"/>
      <c r="H39" s="295"/>
      <c r="I39" s="392" t="s">
        <v>12</v>
      </c>
      <c r="J39" s="392"/>
      <c r="K39" s="392"/>
      <c r="L39" s="392"/>
      <c r="M39" s="392"/>
      <c r="N39" s="392"/>
      <c r="O39" s="392"/>
      <c r="P39" s="392"/>
      <c r="Q39" s="295"/>
      <c r="S39" s="196"/>
    </row>
    <row r="40" spans="2:19" ht="18.75" customHeight="1" x14ac:dyDescent="0.25">
      <c r="B40" s="448">
        <v>46184</v>
      </c>
      <c r="C40" s="448"/>
      <c r="D40" s="448"/>
      <c r="E40" s="448"/>
      <c r="F40" s="448"/>
      <c r="G40" s="448"/>
      <c r="H40" s="295"/>
      <c r="I40" s="448">
        <v>46184</v>
      </c>
      <c r="J40" s="448"/>
      <c r="K40" s="448"/>
      <c r="L40" s="448"/>
      <c r="M40" s="448"/>
      <c r="N40" s="448"/>
      <c r="O40" s="448"/>
      <c r="P40" s="448"/>
      <c r="Q40" s="295"/>
      <c r="S40" s="196"/>
    </row>
    <row r="41" spans="2:19" x14ac:dyDescent="0.25">
      <c r="B41" s="392" t="s">
        <v>13</v>
      </c>
      <c r="C41" s="392"/>
      <c r="D41" s="392"/>
      <c r="E41" s="392"/>
      <c r="F41" s="392"/>
      <c r="G41" s="392"/>
      <c r="H41" s="295"/>
      <c r="I41" s="392" t="s">
        <v>13</v>
      </c>
      <c r="J41" s="392"/>
      <c r="K41" s="392"/>
      <c r="L41" s="392"/>
      <c r="M41" s="392"/>
      <c r="N41" s="392"/>
      <c r="O41" s="392"/>
      <c r="P41" s="392"/>
      <c r="Q41" s="295"/>
      <c r="S41" s="196"/>
    </row>
    <row r="42" spans="2:19" x14ac:dyDescent="0.25">
      <c r="B42" s="417"/>
      <c r="C42" s="417"/>
      <c r="D42" s="417"/>
      <c r="E42" s="417"/>
      <c r="F42" s="417"/>
      <c r="G42" s="417"/>
      <c r="H42" s="417"/>
      <c r="I42" s="417"/>
      <c r="J42" s="417"/>
      <c r="K42" s="417"/>
      <c r="L42" s="417"/>
      <c r="M42" s="417"/>
      <c r="N42" s="417"/>
      <c r="O42" s="417"/>
      <c r="P42" s="417"/>
      <c r="Q42" s="417"/>
      <c r="S42" s="196"/>
    </row>
    <row r="43" spans="2:19" ht="28.5" customHeight="1" x14ac:dyDescent="0.25">
      <c r="B43" s="444" t="str">
        <f>"Application Submission, Approval, and LEA Expenditure of Funds: Applications for Federal Funds are due by " &amp; TEXT('Main Page'!G8,"mmmm dd, yyyy") &amp; ".  Revisions and Amendments should be submitted in a timely manner.  "</f>
        <v xml:space="preserve">Application Submission, Approval, and LEA Expenditure of Funds: Applications for Federal Funds are due by July 01, 2026.  Revisions and Amendments should be submitted in a timely manner.  </v>
      </c>
      <c r="C43" s="445"/>
      <c r="D43" s="445"/>
      <c r="E43" s="445"/>
      <c r="F43" s="445"/>
      <c r="G43" s="445"/>
      <c r="H43" s="445"/>
      <c r="I43" s="445"/>
      <c r="J43" s="445"/>
      <c r="K43" s="445"/>
      <c r="L43" s="445"/>
      <c r="M43" s="445"/>
      <c r="N43" s="445"/>
      <c r="O43" s="445"/>
      <c r="P43" s="445"/>
      <c r="Q43" s="445"/>
      <c r="S43" s="196"/>
    </row>
    <row r="44" spans="2:19" ht="31.5" customHeight="1" x14ac:dyDescent="0.25">
      <c r="B44" s="444" t="str">
        <f>"Please note, in order for the funds to be expendable by " &amp; TEXT('Main Page'!G8,"mmmm dd, yyyy") &amp; ", the electronic application must be received at the Virginia Department of Education by " &amp; TEXT('Main Page'!G8,"mmmm dd, yyyy") &amp; ", through the file submission process of the Online Management of Education Grant Awards (OMEGA) system. "</f>
        <v xml:space="preserve">Please note, in order for the funds to be expendable by July 01, 2026, the electronic application must be received at the Virginia Department of Education by July 01, 2026, through the file submission process of the Online Management of Education Grant Awards (OMEGA) system. </v>
      </c>
      <c r="C44" s="444"/>
      <c r="D44" s="444"/>
      <c r="E44" s="444"/>
      <c r="F44" s="444"/>
      <c r="G44" s="444"/>
      <c r="H44" s="444"/>
      <c r="I44" s="444"/>
      <c r="J44" s="444"/>
      <c r="K44" s="444"/>
      <c r="L44" s="444"/>
      <c r="M44" s="444"/>
      <c r="N44" s="444"/>
      <c r="O44" s="444"/>
      <c r="P44" s="444"/>
      <c r="Q44" s="444"/>
      <c r="S44" s="196"/>
    </row>
    <row r="45" spans="2:19" ht="18" customHeight="1" x14ac:dyDescent="0.25">
      <c r="B45" s="394" t="s">
        <v>7</v>
      </c>
      <c r="C45" s="394"/>
      <c r="D45" s="394"/>
      <c r="E45" s="394"/>
      <c r="F45" s="394"/>
      <c r="G45" s="394"/>
      <c r="H45" s="394"/>
      <c r="I45" s="394"/>
      <c r="J45" s="394"/>
      <c r="K45" s="394"/>
      <c r="L45" s="394"/>
      <c r="M45" s="394"/>
      <c r="N45" s="394"/>
      <c r="O45" s="394"/>
      <c r="P45" s="394"/>
      <c r="Q45" s="394"/>
      <c r="S45" s="196"/>
    </row>
    <row r="46" spans="2:19" ht="24.75" customHeight="1" x14ac:dyDescent="0.25">
      <c r="B46" s="237" t="str">
        <f>'Main Page'!$G$9</f>
        <v>2026-2027</v>
      </c>
      <c r="C46" s="238" t="s">
        <v>49</v>
      </c>
      <c r="D46" s="238"/>
      <c r="E46" s="238" t="str">
        <f>'Main Page'!$F$13</f>
        <v>Albemarle County Public Schools</v>
      </c>
      <c r="F46" s="238"/>
      <c r="G46" s="238"/>
      <c r="H46" s="239"/>
      <c r="I46" s="238" t="s">
        <v>48</v>
      </c>
      <c r="J46" s="240">
        <f>'Main Page'!F14</f>
        <v>2</v>
      </c>
      <c r="K46" s="446" t="str">
        <f>'Main Page'!$B$6</f>
        <v xml:space="preserve">Title III, Part A, Language Instruction for English Learners and Immigrant Students </v>
      </c>
      <c r="L46" s="446"/>
      <c r="M46" s="446"/>
      <c r="N46" s="446"/>
      <c r="O46" s="446"/>
      <c r="P46" s="446"/>
      <c r="Q46" s="446"/>
      <c r="S46" s="196"/>
    </row>
    <row r="47" spans="2:19" ht="19.5" customHeight="1" thickBot="1" x14ac:dyDescent="0.3">
      <c r="B47" s="447" t="s">
        <v>359</v>
      </c>
      <c r="C47" s="447"/>
      <c r="D47" s="447"/>
      <c r="E47" s="447"/>
      <c r="F47" s="447"/>
      <c r="G47" s="447"/>
      <c r="H47" s="447"/>
      <c r="I47" s="447"/>
      <c r="J47" s="447"/>
      <c r="K47" s="447"/>
      <c r="L47" s="447"/>
      <c r="M47" s="447"/>
      <c r="N47" s="447"/>
      <c r="O47" s="447"/>
      <c r="P47" s="447"/>
      <c r="Q47" s="447"/>
      <c r="S47" s="196"/>
    </row>
    <row r="48" spans="2:19" ht="13.8" x14ac:dyDescent="0.25">
      <c r="B48" s="450"/>
      <c r="C48" s="450"/>
      <c r="D48" s="450"/>
      <c r="E48" s="450"/>
      <c r="F48" s="450"/>
      <c r="G48" s="450"/>
      <c r="H48" s="450"/>
      <c r="I48" s="450"/>
      <c r="J48" s="450"/>
      <c r="K48" s="450"/>
      <c r="L48" s="450"/>
      <c r="M48" s="450"/>
      <c r="N48" s="450"/>
      <c r="O48" s="450"/>
      <c r="P48" s="450"/>
      <c r="Q48" s="450"/>
      <c r="S48" s="196"/>
    </row>
    <row r="49" spans="2:19" ht="13.8" x14ac:dyDescent="0.25">
      <c r="B49" s="451" t="s">
        <v>330</v>
      </c>
      <c r="C49" s="451"/>
      <c r="D49" s="451"/>
      <c r="E49" s="451"/>
      <c r="F49" s="451"/>
      <c r="G49" s="452"/>
      <c r="H49" s="453" t="str">
        <f>IF(SUM(O52)=SUM(F24),"Yes","No - Please review your entries.")</f>
        <v>Yes</v>
      </c>
      <c r="I49" s="454"/>
      <c r="J49" s="455"/>
      <c r="K49" s="456"/>
      <c r="L49" s="457"/>
      <c r="M49" s="457"/>
      <c r="N49" s="457"/>
      <c r="O49" s="457"/>
      <c r="P49" s="457"/>
      <c r="Q49" s="457"/>
      <c r="S49" s="196"/>
    </row>
    <row r="50" spans="2:19" x14ac:dyDescent="0.25">
      <c r="B50" s="458" t="str">
        <f xml:space="preserve"> YEAR('Main Page'!$G$8)-1 &amp; "-" &amp;  YEAR('Main Page'!$G$8)</f>
        <v>2025-2026</v>
      </c>
      <c r="C50" s="459"/>
      <c r="D50" s="458" t="str">
        <f xml:space="preserve"> YEAR('Main Page'!$G$8)-1 &amp; "-" &amp;  YEAR('Main Page'!$G$8)</f>
        <v>2025-2026</v>
      </c>
      <c r="E50" s="460"/>
      <c r="F50" s="461" t="s">
        <v>348</v>
      </c>
      <c r="G50" s="461"/>
      <c r="H50" s="461"/>
      <c r="I50" s="461"/>
      <c r="J50" s="461"/>
      <c r="K50" s="461"/>
      <c r="L50" s="461"/>
      <c r="M50" s="461"/>
      <c r="N50" s="461"/>
      <c r="O50" s="458" t="str">
        <f>'Main Page'!G9</f>
        <v>2026-2027</v>
      </c>
      <c r="P50" s="463"/>
      <c r="Q50" s="464"/>
      <c r="S50" s="196"/>
    </row>
    <row r="51" spans="2:19" x14ac:dyDescent="0.25">
      <c r="B51" s="465" t="s">
        <v>111</v>
      </c>
      <c r="C51" s="466"/>
      <c r="D51" s="465" t="s">
        <v>350</v>
      </c>
      <c r="E51" s="467"/>
      <c r="F51" s="462"/>
      <c r="G51" s="462"/>
      <c r="H51" s="462"/>
      <c r="I51" s="462"/>
      <c r="J51" s="462"/>
      <c r="K51" s="462"/>
      <c r="L51" s="462"/>
      <c r="M51" s="462"/>
      <c r="N51" s="462"/>
      <c r="O51" s="465" t="s">
        <v>349</v>
      </c>
      <c r="P51" s="466"/>
      <c r="Q51" s="467"/>
      <c r="S51" s="196"/>
    </row>
    <row r="52" spans="2:19" ht="27" customHeight="1" x14ac:dyDescent="0.25">
      <c r="B52" s="473">
        <f>IF(ISBLANK('Main Page'!$F$13)," ",VLOOKUP('Main Page'!$F$14,Prefills!D6:F144,3))</f>
        <v>183137.53</v>
      </c>
      <c r="C52" s="474"/>
      <c r="D52" s="475" t="s">
        <v>28</v>
      </c>
      <c r="E52" s="476"/>
      <c r="F52" s="477" t="s">
        <v>228</v>
      </c>
      <c r="G52" s="422"/>
      <c r="H52" s="422"/>
      <c r="I52" s="422"/>
      <c r="J52" s="422"/>
      <c r="K52" s="422"/>
      <c r="L52" s="422"/>
      <c r="M52" s="422"/>
      <c r="N52" s="422"/>
      <c r="O52" s="478">
        <f>SUM(L53:N54)</f>
        <v>171387.31</v>
      </c>
      <c r="P52" s="479"/>
      <c r="Q52" s="479"/>
      <c r="S52" s="196"/>
    </row>
    <row r="53" spans="2:19" x14ac:dyDescent="0.25">
      <c r="B53" s="317"/>
      <c r="C53" s="317"/>
      <c r="D53" s="321"/>
      <c r="E53" s="318"/>
      <c r="F53" s="409" t="s">
        <v>231</v>
      </c>
      <c r="G53" s="480"/>
      <c r="H53" s="480"/>
      <c r="I53" s="480"/>
      <c r="J53" s="410"/>
      <c r="K53" s="322" t="s">
        <v>233</v>
      </c>
      <c r="L53" s="481">
        <f>K24</f>
        <v>171387.31</v>
      </c>
      <c r="M53" s="482"/>
      <c r="N53" s="468"/>
      <c r="O53" s="483"/>
      <c r="P53" s="484"/>
      <c r="Q53" s="485"/>
      <c r="S53" s="196"/>
    </row>
    <row r="54" spans="2:19" x14ac:dyDescent="0.25">
      <c r="B54" s="317"/>
      <c r="C54" s="317"/>
      <c r="D54" s="318"/>
      <c r="E54" s="318"/>
      <c r="F54" s="409" t="s">
        <v>232</v>
      </c>
      <c r="G54" s="480"/>
      <c r="H54" s="480"/>
      <c r="I54" s="480"/>
      <c r="J54" s="410"/>
      <c r="K54" s="322" t="s">
        <v>233</v>
      </c>
      <c r="L54" s="469">
        <f>P24</f>
        <v>0</v>
      </c>
      <c r="M54" s="469"/>
      <c r="N54" s="469"/>
      <c r="O54" s="486"/>
      <c r="P54" s="487"/>
      <c r="Q54" s="488"/>
      <c r="S54" s="196"/>
    </row>
    <row r="55" spans="2:19" x14ac:dyDescent="0.25">
      <c r="B55" s="317"/>
      <c r="C55" s="317"/>
      <c r="D55" s="318"/>
      <c r="E55" s="318"/>
      <c r="F55" s="422" t="s">
        <v>229</v>
      </c>
      <c r="G55" s="422"/>
      <c r="H55" s="422"/>
      <c r="I55" s="422"/>
      <c r="J55" s="422"/>
      <c r="K55" s="422"/>
      <c r="L55" s="422"/>
      <c r="M55" s="422"/>
      <c r="N55" s="422"/>
      <c r="O55" s="468">
        <f>N63</f>
        <v>0</v>
      </c>
      <c r="P55" s="469"/>
      <c r="Q55" s="469"/>
      <c r="S55" s="196"/>
    </row>
    <row r="56" spans="2:19" x14ac:dyDescent="0.25">
      <c r="B56" s="317"/>
      <c r="C56" s="317"/>
      <c r="D56" s="318"/>
      <c r="E56" s="318"/>
      <c r="F56" s="422" t="s">
        <v>230</v>
      </c>
      <c r="G56" s="422"/>
      <c r="H56" s="422"/>
      <c r="I56" s="422"/>
      <c r="J56" s="422"/>
      <c r="K56" s="422"/>
      <c r="L56" s="422"/>
      <c r="M56" s="422"/>
      <c r="N56" s="422"/>
      <c r="O56" s="468">
        <f>N66</f>
        <v>0</v>
      </c>
      <c r="P56" s="469"/>
      <c r="Q56" s="469"/>
      <c r="S56" s="196"/>
    </row>
    <row r="57" spans="2:19" x14ac:dyDescent="0.25">
      <c r="B57" s="317"/>
      <c r="C57" s="317"/>
      <c r="D57" s="318"/>
      <c r="E57" s="318"/>
      <c r="F57" s="470" t="s">
        <v>164</v>
      </c>
      <c r="G57" s="470"/>
      <c r="H57" s="470"/>
      <c r="I57" s="470"/>
      <c r="J57" s="470"/>
      <c r="K57" s="470"/>
      <c r="L57" s="470"/>
      <c r="M57" s="470"/>
      <c r="N57" s="470"/>
      <c r="O57" s="471">
        <f>SUM(O52+O55+O56)</f>
        <v>171387.31</v>
      </c>
      <c r="P57" s="472"/>
      <c r="Q57" s="472"/>
      <c r="S57" s="196"/>
    </row>
    <row r="58" spans="2:19" x14ac:dyDescent="0.25">
      <c r="B58" s="489"/>
      <c r="C58" s="489"/>
      <c r="D58" s="489"/>
      <c r="E58" s="489"/>
      <c r="F58" s="489"/>
      <c r="G58" s="489"/>
      <c r="H58" s="489"/>
      <c r="I58" s="489"/>
      <c r="J58" s="489"/>
      <c r="K58" s="489"/>
      <c r="L58" s="489"/>
      <c r="M58" s="489"/>
      <c r="N58" s="489"/>
      <c r="O58" s="489"/>
      <c r="P58" s="489"/>
      <c r="Q58" s="489"/>
      <c r="S58" s="196"/>
    </row>
    <row r="59" spans="2:19" ht="14.4" thickBot="1" x14ac:dyDescent="0.3">
      <c r="B59" s="447" t="s">
        <v>85</v>
      </c>
      <c r="C59" s="447"/>
      <c r="D59" s="447"/>
      <c r="E59" s="447"/>
      <c r="F59" s="447"/>
      <c r="G59" s="447"/>
      <c r="H59" s="447"/>
      <c r="I59" s="447"/>
      <c r="J59" s="447"/>
      <c r="K59" s="447"/>
      <c r="L59" s="447"/>
      <c r="M59" s="447"/>
      <c r="N59" s="447"/>
      <c r="O59" s="447"/>
      <c r="P59" s="447"/>
      <c r="Q59" s="447"/>
      <c r="S59" s="196"/>
    </row>
    <row r="60" spans="2:19" ht="42" customHeight="1" x14ac:dyDescent="0.25">
      <c r="B60" s="490" t="s">
        <v>100</v>
      </c>
      <c r="C60" s="490"/>
      <c r="D60" s="490"/>
      <c r="E60" s="490"/>
      <c r="F60" s="490"/>
      <c r="G60" s="490"/>
      <c r="H60" s="490"/>
      <c r="I60" s="490"/>
      <c r="J60" s="490"/>
      <c r="K60" s="490"/>
      <c r="L60" s="490"/>
      <c r="M60" s="490"/>
      <c r="N60" s="490"/>
      <c r="O60" s="490"/>
      <c r="P60" s="490"/>
      <c r="Q60" s="490"/>
      <c r="S60" s="196"/>
    </row>
    <row r="61" spans="2:19" ht="19.5" customHeight="1" x14ac:dyDescent="0.25">
      <c r="B61" s="491" t="s">
        <v>99</v>
      </c>
      <c r="C61" s="491"/>
      <c r="D61" s="491"/>
      <c r="E61" s="491"/>
      <c r="F61" s="491"/>
      <c r="G61" s="491"/>
      <c r="H61" s="491"/>
      <c r="I61" s="491"/>
      <c r="J61" s="491"/>
      <c r="K61" s="491"/>
      <c r="L61" s="491"/>
      <c r="M61" s="491"/>
      <c r="N61" s="491"/>
      <c r="O61" s="491"/>
      <c r="P61" s="491"/>
      <c r="Q61" s="491"/>
      <c r="S61" s="196"/>
    </row>
    <row r="62" spans="2:19" ht="18.75" customHeight="1" x14ac:dyDescent="0.25">
      <c r="B62" s="492" t="s">
        <v>181</v>
      </c>
      <c r="C62" s="492"/>
      <c r="D62" s="492"/>
      <c r="E62" s="492"/>
      <c r="F62" s="492"/>
      <c r="G62" s="493" t="s">
        <v>78</v>
      </c>
      <c r="H62" s="495" t="s">
        <v>98</v>
      </c>
      <c r="I62" s="496"/>
      <c r="J62" s="496"/>
      <c r="K62" s="496"/>
      <c r="L62" s="496"/>
      <c r="M62" s="497"/>
      <c r="N62" s="498" t="s">
        <v>77</v>
      </c>
      <c r="O62" s="498"/>
      <c r="P62" s="498"/>
      <c r="Q62" s="499"/>
      <c r="S62" s="196"/>
    </row>
    <row r="63" spans="2:19" ht="18.75" customHeight="1" x14ac:dyDescent="0.25">
      <c r="B63" s="500" t="s">
        <v>71</v>
      </c>
      <c r="C63" s="501"/>
      <c r="D63" s="501"/>
      <c r="E63" s="501"/>
      <c r="F63" s="502"/>
      <c r="G63" s="494"/>
      <c r="H63" s="503" t="s">
        <v>234</v>
      </c>
      <c r="I63" s="504"/>
      <c r="J63" s="504"/>
      <c r="K63" s="504"/>
      <c r="L63" s="504"/>
      <c r="M63" s="505"/>
      <c r="N63" s="506"/>
      <c r="O63" s="506"/>
      <c r="P63" s="506"/>
      <c r="Q63" s="507"/>
      <c r="S63" s="196"/>
    </row>
    <row r="64" spans="2:19" x14ac:dyDescent="0.25">
      <c r="B64" s="508"/>
      <c r="C64" s="508"/>
      <c r="D64" s="508"/>
      <c r="E64" s="508"/>
      <c r="F64" s="508"/>
      <c r="G64" s="508"/>
      <c r="H64" s="508"/>
      <c r="I64" s="508"/>
      <c r="J64" s="508"/>
      <c r="K64" s="508"/>
      <c r="L64" s="508"/>
      <c r="M64" s="508"/>
      <c r="N64" s="508"/>
      <c r="O64" s="508"/>
      <c r="P64" s="508"/>
      <c r="Q64" s="508"/>
      <c r="S64" s="196"/>
    </row>
    <row r="65" spans="2:19" ht="18.75" customHeight="1" x14ac:dyDescent="0.25">
      <c r="B65" s="492" t="s">
        <v>181</v>
      </c>
      <c r="C65" s="492"/>
      <c r="D65" s="492"/>
      <c r="E65" s="492"/>
      <c r="F65" s="492"/>
      <c r="G65" s="493" t="s">
        <v>78</v>
      </c>
      <c r="H65" s="495" t="s">
        <v>98</v>
      </c>
      <c r="I65" s="496"/>
      <c r="J65" s="496"/>
      <c r="K65" s="496"/>
      <c r="L65" s="496"/>
      <c r="M65" s="497"/>
      <c r="N65" s="498" t="s">
        <v>77</v>
      </c>
      <c r="O65" s="498"/>
      <c r="P65" s="498"/>
      <c r="Q65" s="499"/>
      <c r="S65" s="196"/>
    </row>
    <row r="66" spans="2:19" ht="18.75" customHeight="1" x14ac:dyDescent="0.25">
      <c r="B66" s="500" t="s">
        <v>73</v>
      </c>
      <c r="C66" s="501"/>
      <c r="D66" s="501"/>
      <c r="E66" s="501"/>
      <c r="F66" s="502"/>
      <c r="G66" s="494"/>
      <c r="H66" s="503" t="s">
        <v>234</v>
      </c>
      <c r="I66" s="504"/>
      <c r="J66" s="504"/>
      <c r="K66" s="504"/>
      <c r="L66" s="504"/>
      <c r="M66" s="505"/>
      <c r="N66" s="506"/>
      <c r="O66" s="506"/>
      <c r="P66" s="506"/>
      <c r="Q66" s="507"/>
      <c r="S66" s="196"/>
    </row>
    <row r="67" spans="2:19" x14ac:dyDescent="0.25">
      <c r="B67" s="509"/>
      <c r="C67" s="509"/>
      <c r="D67" s="509"/>
      <c r="E67" s="509"/>
      <c r="F67" s="509"/>
      <c r="G67" s="509"/>
      <c r="H67" s="509"/>
      <c r="I67" s="509"/>
      <c r="J67" s="509"/>
      <c r="K67" s="509"/>
      <c r="L67" s="509"/>
      <c r="M67" s="509"/>
      <c r="N67" s="509"/>
      <c r="O67" s="509"/>
      <c r="P67" s="509"/>
      <c r="Q67" s="509"/>
      <c r="S67" s="196"/>
    </row>
    <row r="68" spans="2:19" x14ac:dyDescent="0.25">
      <c r="B68" s="394" t="s">
        <v>8</v>
      </c>
      <c r="C68" s="394"/>
      <c r="D68" s="394"/>
      <c r="E68" s="394"/>
      <c r="F68" s="394"/>
      <c r="G68" s="394"/>
      <c r="H68" s="394"/>
      <c r="I68" s="394"/>
      <c r="J68" s="394"/>
      <c r="K68" s="394"/>
      <c r="L68" s="394"/>
      <c r="M68" s="394"/>
      <c r="N68" s="394"/>
      <c r="O68" s="394"/>
      <c r="P68" s="394"/>
      <c r="Q68" s="394"/>
      <c r="S68" s="196"/>
    </row>
    <row r="69" spans="2:19" ht="30" customHeight="1" x14ac:dyDescent="0.25">
      <c r="B69" s="237" t="str">
        <f>'Main Page'!$G$9</f>
        <v>2026-2027</v>
      </c>
      <c r="C69" s="238" t="s">
        <v>49</v>
      </c>
      <c r="D69" s="238"/>
      <c r="E69" s="238" t="str">
        <f>'Main Page'!$F$13</f>
        <v>Albemarle County Public Schools</v>
      </c>
      <c r="F69" s="238"/>
      <c r="G69" s="238"/>
      <c r="H69" s="239"/>
      <c r="I69" s="238" t="s">
        <v>48</v>
      </c>
      <c r="J69" s="240">
        <f>'Main Page'!$F$14</f>
        <v>2</v>
      </c>
      <c r="K69" s="446" t="str">
        <f>'Main Page'!$B$6</f>
        <v xml:space="preserve">Title III, Part A, Language Instruction for English Learners and Immigrant Students </v>
      </c>
      <c r="L69" s="446"/>
      <c r="M69" s="446"/>
      <c r="N69" s="446"/>
      <c r="O69" s="446"/>
      <c r="P69" s="446"/>
      <c r="Q69" s="446"/>
      <c r="S69" s="196"/>
    </row>
    <row r="70" spans="2:19" ht="23.25" customHeight="1" thickBot="1" x14ac:dyDescent="0.3">
      <c r="B70" s="510" t="s">
        <v>44</v>
      </c>
      <c r="C70" s="510"/>
      <c r="D70" s="510"/>
      <c r="E70" s="510"/>
      <c r="F70" s="510"/>
      <c r="G70" s="510"/>
      <c r="H70" s="510"/>
      <c r="I70" s="510"/>
      <c r="J70" s="510"/>
      <c r="K70" s="510"/>
      <c r="L70" s="510"/>
      <c r="M70" s="510"/>
      <c r="N70" s="510"/>
      <c r="O70" s="510"/>
      <c r="P70" s="510"/>
      <c r="Q70" s="510"/>
      <c r="S70" s="196"/>
    </row>
    <row r="71" spans="2:19" ht="102" customHeight="1" x14ac:dyDescent="0.25">
      <c r="B71" s="511" t="s">
        <v>96</v>
      </c>
      <c r="C71" s="511"/>
      <c r="D71" s="511"/>
      <c r="E71" s="511"/>
      <c r="F71" s="511"/>
      <c r="G71" s="511"/>
      <c r="H71" s="511"/>
      <c r="I71" s="511"/>
      <c r="J71" s="511"/>
      <c r="K71" s="511"/>
      <c r="L71" s="511"/>
      <c r="M71" s="511"/>
      <c r="N71" s="511"/>
      <c r="O71" s="511"/>
      <c r="P71" s="511"/>
      <c r="Q71" s="511"/>
      <c r="S71" s="196"/>
    </row>
    <row r="72" spans="2:19" ht="21" customHeight="1" x14ac:dyDescent="0.25">
      <c r="B72" s="320" t="s">
        <v>18</v>
      </c>
      <c r="C72" s="512" t="s">
        <v>516</v>
      </c>
      <c r="D72" s="513"/>
      <c r="E72" s="17"/>
      <c r="F72" s="319" t="s">
        <v>22</v>
      </c>
      <c r="G72" s="36"/>
      <c r="H72" s="514"/>
      <c r="I72" s="515"/>
      <c r="J72" s="516"/>
      <c r="K72" s="516"/>
      <c r="L72" s="516"/>
      <c r="M72" s="516"/>
      <c r="N72" s="516"/>
      <c r="O72" s="516"/>
      <c r="P72" s="516"/>
      <c r="Q72" s="517"/>
      <c r="S72" s="196"/>
    </row>
    <row r="73" spans="2:19" ht="21" customHeight="1" x14ac:dyDescent="0.25">
      <c r="B73" s="295"/>
      <c r="C73" s="521" t="s">
        <v>23</v>
      </c>
      <c r="D73" s="522"/>
      <c r="E73" s="17"/>
      <c r="F73" s="319" t="s">
        <v>22</v>
      </c>
      <c r="G73" s="36"/>
      <c r="H73" s="514"/>
      <c r="I73" s="518"/>
      <c r="J73" s="519"/>
      <c r="K73" s="519"/>
      <c r="L73" s="519"/>
      <c r="M73" s="519"/>
      <c r="N73" s="519"/>
      <c r="O73" s="519"/>
      <c r="P73" s="519"/>
      <c r="Q73" s="520"/>
      <c r="S73" s="196"/>
    </row>
    <row r="74" spans="2:19" x14ac:dyDescent="0.25">
      <c r="B74" s="295"/>
      <c r="C74" s="295"/>
      <c r="D74" s="295"/>
      <c r="E74" s="295"/>
      <c r="F74" s="295"/>
      <c r="G74" s="295"/>
      <c r="H74" s="514"/>
      <c r="I74" s="523"/>
      <c r="J74" s="523"/>
      <c r="K74" s="523"/>
      <c r="L74" s="523"/>
      <c r="M74" s="523"/>
      <c r="N74" s="523"/>
      <c r="O74" s="523"/>
      <c r="P74" s="523"/>
      <c r="Q74" s="523"/>
      <c r="S74" s="196"/>
    </row>
    <row r="75" spans="2:19" ht="21" customHeight="1" x14ac:dyDescent="0.25">
      <c r="B75" s="320" t="s">
        <v>42</v>
      </c>
      <c r="C75" s="512" t="s">
        <v>516</v>
      </c>
      <c r="D75" s="513"/>
      <c r="E75" s="17"/>
      <c r="F75" s="319" t="s">
        <v>22</v>
      </c>
      <c r="G75" s="36"/>
      <c r="H75" s="514"/>
      <c r="I75" s="524"/>
      <c r="J75" s="525"/>
      <c r="K75" s="525"/>
      <c r="L75" s="525"/>
      <c r="M75" s="525"/>
      <c r="N75" s="525"/>
      <c r="O75" s="525"/>
      <c r="P75" s="525"/>
      <c r="Q75" s="526"/>
      <c r="S75" s="196"/>
    </row>
    <row r="76" spans="2:19" ht="21" customHeight="1" x14ac:dyDescent="0.25">
      <c r="B76" s="295"/>
      <c r="C76" s="521" t="s">
        <v>23</v>
      </c>
      <c r="D76" s="522"/>
      <c r="E76" s="17"/>
      <c r="F76" s="319" t="s">
        <v>22</v>
      </c>
      <c r="G76" s="36"/>
      <c r="H76" s="514"/>
      <c r="I76" s="527"/>
      <c r="J76" s="528"/>
      <c r="K76" s="528"/>
      <c r="L76" s="528"/>
      <c r="M76" s="528"/>
      <c r="N76" s="528"/>
      <c r="O76" s="528"/>
      <c r="P76" s="528"/>
      <c r="Q76" s="529"/>
      <c r="S76" s="196"/>
    </row>
    <row r="77" spans="2:19" x14ac:dyDescent="0.25">
      <c r="B77" s="295"/>
      <c r="C77" s="295"/>
      <c r="D77" s="295"/>
      <c r="E77" s="295"/>
      <c r="F77" s="295"/>
      <c r="G77" s="295"/>
      <c r="H77" s="514"/>
      <c r="I77" s="523"/>
      <c r="J77" s="523"/>
      <c r="K77" s="523"/>
      <c r="L77" s="523"/>
      <c r="M77" s="523"/>
      <c r="N77" s="523"/>
      <c r="O77" s="523"/>
      <c r="P77" s="523"/>
      <c r="Q77" s="523"/>
      <c r="S77" s="196"/>
    </row>
    <row r="78" spans="2:19" ht="21" customHeight="1" x14ac:dyDescent="0.25">
      <c r="B78" s="320" t="s">
        <v>19</v>
      </c>
      <c r="C78" s="512" t="s">
        <v>516</v>
      </c>
      <c r="D78" s="513"/>
      <c r="E78" s="17"/>
      <c r="F78" s="319" t="s">
        <v>22</v>
      </c>
      <c r="G78" s="36"/>
      <c r="H78" s="514"/>
      <c r="I78" s="515"/>
      <c r="J78" s="516"/>
      <c r="K78" s="516"/>
      <c r="L78" s="516"/>
      <c r="M78" s="516"/>
      <c r="N78" s="516"/>
      <c r="O78" s="516"/>
      <c r="P78" s="516"/>
      <c r="Q78" s="517"/>
      <c r="S78" s="196"/>
    </row>
    <row r="79" spans="2:19" ht="21" customHeight="1" x14ac:dyDescent="0.25">
      <c r="B79" s="295"/>
      <c r="C79" s="521" t="s">
        <v>23</v>
      </c>
      <c r="D79" s="522"/>
      <c r="E79" s="17"/>
      <c r="F79" s="319" t="s">
        <v>22</v>
      </c>
      <c r="G79" s="36"/>
      <c r="H79" s="514"/>
      <c r="I79" s="518"/>
      <c r="J79" s="519"/>
      <c r="K79" s="519"/>
      <c r="L79" s="519"/>
      <c r="M79" s="519"/>
      <c r="N79" s="519"/>
      <c r="O79" s="519"/>
      <c r="P79" s="519"/>
      <c r="Q79" s="520"/>
      <c r="S79" s="196"/>
    </row>
    <row r="80" spans="2:19" x14ac:dyDescent="0.25">
      <c r="B80" s="295"/>
      <c r="C80" s="295"/>
      <c r="D80" s="295"/>
      <c r="E80" s="295"/>
      <c r="F80" s="295"/>
      <c r="G80" s="295"/>
      <c r="H80" s="514"/>
      <c r="I80" s="523"/>
      <c r="J80" s="523"/>
      <c r="K80" s="523"/>
      <c r="L80" s="523"/>
      <c r="M80" s="523"/>
      <c r="N80" s="523"/>
      <c r="O80" s="523"/>
      <c r="P80" s="523"/>
      <c r="Q80" s="523"/>
      <c r="S80" s="196"/>
    </row>
    <row r="81" spans="2:19" ht="21" customHeight="1" x14ac:dyDescent="0.25">
      <c r="B81" s="320" t="s">
        <v>45</v>
      </c>
      <c r="C81" s="512" t="s">
        <v>516</v>
      </c>
      <c r="D81" s="513"/>
      <c r="E81" s="17"/>
      <c r="F81" s="319" t="s">
        <v>22</v>
      </c>
      <c r="G81" s="36"/>
      <c r="H81" s="514"/>
      <c r="I81" s="515"/>
      <c r="J81" s="516"/>
      <c r="K81" s="516"/>
      <c r="L81" s="516"/>
      <c r="M81" s="516"/>
      <c r="N81" s="516"/>
      <c r="O81" s="516"/>
      <c r="P81" s="516"/>
      <c r="Q81" s="517"/>
      <c r="S81" s="196"/>
    </row>
    <row r="82" spans="2:19" ht="21" customHeight="1" x14ac:dyDescent="0.25">
      <c r="B82" s="295"/>
      <c r="C82" s="521" t="s">
        <v>23</v>
      </c>
      <c r="D82" s="522"/>
      <c r="E82" s="17"/>
      <c r="F82" s="319" t="s">
        <v>22</v>
      </c>
      <c r="G82" s="36"/>
      <c r="H82" s="514"/>
      <c r="I82" s="518"/>
      <c r="J82" s="519"/>
      <c r="K82" s="519"/>
      <c r="L82" s="519"/>
      <c r="M82" s="519"/>
      <c r="N82" s="519"/>
      <c r="O82" s="519"/>
      <c r="P82" s="519"/>
      <c r="Q82" s="520"/>
      <c r="S82" s="196"/>
    </row>
    <row r="83" spans="2:19" x14ac:dyDescent="0.25">
      <c r="B83" s="295"/>
      <c r="C83" s="295"/>
      <c r="D83" s="295"/>
      <c r="E83" s="295"/>
      <c r="F83" s="295"/>
      <c r="G83" s="295"/>
      <c r="H83" s="514"/>
      <c r="I83" s="523"/>
      <c r="J83" s="523"/>
      <c r="K83" s="523"/>
      <c r="L83" s="523"/>
      <c r="M83" s="523"/>
      <c r="N83" s="523"/>
      <c r="O83" s="523"/>
      <c r="P83" s="523"/>
      <c r="Q83" s="523"/>
      <c r="S83" s="196"/>
    </row>
    <row r="84" spans="2:19" ht="21" customHeight="1" x14ac:dyDescent="0.25">
      <c r="B84" s="320" t="s">
        <v>46</v>
      </c>
      <c r="C84" s="512" t="s">
        <v>516</v>
      </c>
      <c r="D84" s="513"/>
      <c r="E84" s="17"/>
      <c r="F84" s="319" t="s">
        <v>22</v>
      </c>
      <c r="G84" s="36"/>
      <c r="H84" s="514"/>
      <c r="I84" s="515"/>
      <c r="J84" s="516"/>
      <c r="K84" s="516"/>
      <c r="L84" s="516"/>
      <c r="M84" s="516"/>
      <c r="N84" s="516"/>
      <c r="O84" s="516"/>
      <c r="P84" s="516"/>
      <c r="Q84" s="517"/>
      <c r="S84" s="196"/>
    </row>
    <row r="85" spans="2:19" ht="21" customHeight="1" x14ac:dyDescent="0.25">
      <c r="B85" s="295"/>
      <c r="C85" s="521" t="s">
        <v>23</v>
      </c>
      <c r="D85" s="522"/>
      <c r="E85" s="17"/>
      <c r="F85" s="319" t="s">
        <v>22</v>
      </c>
      <c r="G85" s="36"/>
      <c r="H85" s="514"/>
      <c r="I85" s="518"/>
      <c r="J85" s="519"/>
      <c r="K85" s="519"/>
      <c r="L85" s="519"/>
      <c r="M85" s="519"/>
      <c r="N85" s="519"/>
      <c r="O85" s="519"/>
      <c r="P85" s="519"/>
      <c r="Q85" s="520"/>
      <c r="S85" s="196"/>
    </row>
    <row r="86" spans="2:19" x14ac:dyDescent="0.25">
      <c r="B86" s="295"/>
      <c r="C86" s="295"/>
      <c r="D86" s="295"/>
      <c r="E86" s="295"/>
      <c r="F86" s="295"/>
      <c r="G86" s="295"/>
      <c r="H86" s="514"/>
      <c r="I86" s="523"/>
      <c r="J86" s="523"/>
      <c r="K86" s="523"/>
      <c r="L86" s="523"/>
      <c r="M86" s="523"/>
      <c r="N86" s="523"/>
      <c r="O86" s="523"/>
      <c r="P86" s="523"/>
      <c r="Q86" s="523"/>
      <c r="S86" s="196"/>
    </row>
    <row r="87" spans="2:19" ht="21" customHeight="1" x14ac:dyDescent="0.25">
      <c r="B87" s="320" t="s">
        <v>58</v>
      </c>
      <c r="C87" s="512" t="s">
        <v>516</v>
      </c>
      <c r="D87" s="513"/>
      <c r="E87" s="17"/>
      <c r="F87" s="319" t="s">
        <v>22</v>
      </c>
      <c r="G87" s="36"/>
      <c r="H87" s="514"/>
      <c r="I87" s="515"/>
      <c r="J87" s="516"/>
      <c r="K87" s="516"/>
      <c r="L87" s="516"/>
      <c r="M87" s="516"/>
      <c r="N87" s="516"/>
      <c r="O87" s="516"/>
      <c r="P87" s="516"/>
      <c r="Q87" s="517"/>
      <c r="S87" s="196"/>
    </row>
    <row r="88" spans="2:19" ht="21" customHeight="1" x14ac:dyDescent="0.25">
      <c r="B88" s="295"/>
      <c r="C88" s="521" t="s">
        <v>23</v>
      </c>
      <c r="D88" s="522"/>
      <c r="E88" s="17"/>
      <c r="F88" s="319" t="s">
        <v>22</v>
      </c>
      <c r="G88" s="36"/>
      <c r="H88" s="514"/>
      <c r="I88" s="518"/>
      <c r="J88" s="519"/>
      <c r="K88" s="519"/>
      <c r="L88" s="519"/>
      <c r="M88" s="519"/>
      <c r="N88" s="519"/>
      <c r="O88" s="519"/>
      <c r="P88" s="519"/>
      <c r="Q88" s="520"/>
      <c r="S88" s="196"/>
    </row>
    <row r="89" spans="2:19" x14ac:dyDescent="0.25">
      <c r="B89" s="295"/>
      <c r="C89" s="295"/>
      <c r="D89" s="295"/>
      <c r="E89" s="295"/>
      <c r="F89" s="295"/>
      <c r="G89" s="295"/>
      <c r="H89" s="514"/>
      <c r="I89" s="523"/>
      <c r="J89" s="523"/>
      <c r="K89" s="523"/>
      <c r="L89" s="523"/>
      <c r="M89" s="523"/>
      <c r="N89" s="523"/>
      <c r="O89" s="523"/>
      <c r="P89" s="523"/>
      <c r="Q89" s="523"/>
      <c r="S89" s="196"/>
    </row>
    <row r="90" spans="2:19" ht="21" customHeight="1" x14ac:dyDescent="0.25">
      <c r="B90" s="320" t="s">
        <v>59</v>
      </c>
      <c r="C90" s="512" t="s">
        <v>516</v>
      </c>
      <c r="D90" s="513"/>
      <c r="E90" s="17"/>
      <c r="F90" s="319" t="s">
        <v>22</v>
      </c>
      <c r="G90" s="36"/>
      <c r="H90" s="514"/>
      <c r="I90" s="515"/>
      <c r="J90" s="516"/>
      <c r="K90" s="516"/>
      <c r="L90" s="516"/>
      <c r="M90" s="516"/>
      <c r="N90" s="516"/>
      <c r="O90" s="516"/>
      <c r="P90" s="516"/>
      <c r="Q90" s="517"/>
      <c r="S90" s="196"/>
    </row>
    <row r="91" spans="2:19" ht="21" customHeight="1" x14ac:dyDescent="0.25">
      <c r="B91" s="295"/>
      <c r="C91" s="521" t="s">
        <v>23</v>
      </c>
      <c r="D91" s="522"/>
      <c r="E91" s="17"/>
      <c r="F91" s="319" t="s">
        <v>22</v>
      </c>
      <c r="G91" s="36"/>
      <c r="H91" s="514"/>
      <c r="I91" s="518"/>
      <c r="J91" s="519"/>
      <c r="K91" s="519"/>
      <c r="L91" s="519"/>
      <c r="M91" s="519"/>
      <c r="N91" s="519"/>
      <c r="O91" s="519"/>
      <c r="P91" s="519"/>
      <c r="Q91" s="520"/>
      <c r="S91" s="196"/>
    </row>
    <row r="92" spans="2:19" x14ac:dyDescent="0.25">
      <c r="B92" s="295"/>
      <c r="C92" s="295"/>
      <c r="D92" s="295"/>
      <c r="E92" s="295"/>
      <c r="F92" s="295"/>
      <c r="G92" s="295"/>
      <c r="H92" s="514"/>
      <c r="I92" s="523"/>
      <c r="J92" s="523"/>
      <c r="K92" s="523"/>
      <c r="L92" s="523"/>
      <c r="M92" s="523"/>
      <c r="N92" s="523"/>
      <c r="O92" s="523"/>
      <c r="P92" s="523"/>
      <c r="Q92" s="523"/>
      <c r="S92" s="196"/>
    </row>
    <row r="93" spans="2:19" ht="21" customHeight="1" x14ac:dyDescent="0.25">
      <c r="B93" s="320" t="s">
        <v>60</v>
      </c>
      <c r="C93" s="512" t="s">
        <v>516</v>
      </c>
      <c r="D93" s="513"/>
      <c r="E93" s="17"/>
      <c r="F93" s="319" t="s">
        <v>22</v>
      </c>
      <c r="G93" s="36"/>
      <c r="H93" s="514"/>
      <c r="I93" s="515"/>
      <c r="J93" s="516"/>
      <c r="K93" s="516"/>
      <c r="L93" s="516"/>
      <c r="M93" s="516"/>
      <c r="N93" s="516"/>
      <c r="O93" s="516"/>
      <c r="P93" s="516"/>
      <c r="Q93" s="517"/>
      <c r="S93" s="196"/>
    </row>
    <row r="94" spans="2:19" ht="21" customHeight="1" x14ac:dyDescent="0.25">
      <c r="B94" s="295"/>
      <c r="C94" s="521" t="s">
        <v>23</v>
      </c>
      <c r="D94" s="522"/>
      <c r="E94" s="17"/>
      <c r="F94" s="319" t="s">
        <v>22</v>
      </c>
      <c r="G94" s="36"/>
      <c r="H94" s="514"/>
      <c r="I94" s="518"/>
      <c r="J94" s="519"/>
      <c r="K94" s="519"/>
      <c r="L94" s="519"/>
      <c r="M94" s="519"/>
      <c r="N94" s="519"/>
      <c r="O94" s="519"/>
      <c r="P94" s="519"/>
      <c r="Q94" s="520"/>
      <c r="S94" s="196"/>
    </row>
    <row r="95" spans="2:19" x14ac:dyDescent="0.25">
      <c r="B95" s="295"/>
      <c r="C95" s="295"/>
      <c r="D95" s="295"/>
      <c r="E95" s="295"/>
      <c r="F95" s="295"/>
      <c r="G95" s="295"/>
      <c r="H95" s="514"/>
      <c r="I95" s="523"/>
      <c r="J95" s="523"/>
      <c r="K95" s="523"/>
      <c r="L95" s="523"/>
      <c r="M95" s="523"/>
      <c r="N95" s="523"/>
      <c r="O95" s="523"/>
      <c r="P95" s="523"/>
      <c r="Q95" s="523"/>
      <c r="S95" s="196"/>
    </row>
    <row r="96" spans="2:19" ht="21" customHeight="1" x14ac:dyDescent="0.25">
      <c r="B96" s="320" t="s">
        <v>92</v>
      </c>
      <c r="C96" s="512" t="s">
        <v>516</v>
      </c>
      <c r="D96" s="513"/>
      <c r="E96" s="17"/>
      <c r="F96" s="319" t="s">
        <v>22</v>
      </c>
      <c r="G96" s="36"/>
      <c r="H96" s="514"/>
      <c r="I96" s="515"/>
      <c r="J96" s="516"/>
      <c r="K96" s="516"/>
      <c r="L96" s="516"/>
      <c r="M96" s="516"/>
      <c r="N96" s="516"/>
      <c r="O96" s="516"/>
      <c r="P96" s="516"/>
      <c r="Q96" s="517"/>
      <c r="S96" s="196"/>
    </row>
    <row r="97" spans="2:19" ht="21" customHeight="1" x14ac:dyDescent="0.25">
      <c r="B97" s="295"/>
      <c r="C97" s="521" t="s">
        <v>23</v>
      </c>
      <c r="D97" s="522"/>
      <c r="E97" s="17"/>
      <c r="F97" s="319" t="s">
        <v>22</v>
      </c>
      <c r="G97" s="36"/>
      <c r="H97" s="514"/>
      <c r="I97" s="518"/>
      <c r="J97" s="519"/>
      <c r="K97" s="519"/>
      <c r="L97" s="519"/>
      <c r="M97" s="519"/>
      <c r="N97" s="519"/>
      <c r="O97" s="519"/>
      <c r="P97" s="519"/>
      <c r="Q97" s="520"/>
      <c r="S97" s="196"/>
    </row>
    <row r="98" spans="2:19" x14ac:dyDescent="0.25">
      <c r="B98" s="295"/>
      <c r="C98" s="295"/>
      <c r="D98" s="295"/>
      <c r="E98" s="295"/>
      <c r="F98" s="295"/>
      <c r="G98" s="295"/>
      <c r="H98" s="514"/>
      <c r="I98" s="523"/>
      <c r="J98" s="523"/>
      <c r="K98" s="523"/>
      <c r="L98" s="523"/>
      <c r="M98" s="523"/>
      <c r="N98" s="523"/>
      <c r="O98" s="523"/>
      <c r="P98" s="523"/>
      <c r="Q98" s="523"/>
      <c r="S98" s="196"/>
    </row>
    <row r="99" spans="2:19" ht="21" customHeight="1" x14ac:dyDescent="0.25">
      <c r="B99" s="320" t="s">
        <v>110</v>
      </c>
      <c r="C99" s="512" t="s">
        <v>516</v>
      </c>
      <c r="D99" s="513"/>
      <c r="E99" s="17"/>
      <c r="F99" s="319" t="s">
        <v>22</v>
      </c>
      <c r="G99" s="36"/>
      <c r="H99" s="514"/>
      <c r="I99" s="515"/>
      <c r="J99" s="516"/>
      <c r="K99" s="516"/>
      <c r="L99" s="516"/>
      <c r="M99" s="516"/>
      <c r="N99" s="516"/>
      <c r="O99" s="516"/>
      <c r="P99" s="516"/>
      <c r="Q99" s="517"/>
      <c r="S99" s="196"/>
    </row>
    <row r="100" spans="2:19" ht="21" customHeight="1" x14ac:dyDescent="0.25">
      <c r="B100" s="295"/>
      <c r="C100" s="521" t="s">
        <v>23</v>
      </c>
      <c r="D100" s="522"/>
      <c r="E100" s="17"/>
      <c r="F100" s="319" t="s">
        <v>22</v>
      </c>
      <c r="G100" s="36"/>
      <c r="H100" s="514"/>
      <c r="I100" s="518"/>
      <c r="J100" s="519"/>
      <c r="K100" s="519"/>
      <c r="L100" s="519"/>
      <c r="M100" s="519"/>
      <c r="N100" s="519"/>
      <c r="O100" s="519"/>
      <c r="P100" s="519"/>
      <c r="Q100" s="520"/>
      <c r="S100" s="196"/>
    </row>
    <row r="101" spans="2:19" x14ac:dyDescent="0.25">
      <c r="B101" s="295"/>
      <c r="C101" s="295"/>
      <c r="D101" s="295"/>
      <c r="E101" s="295"/>
      <c r="F101" s="295"/>
      <c r="G101" s="295"/>
      <c r="H101" s="514"/>
      <c r="I101" s="523"/>
      <c r="J101" s="523"/>
      <c r="K101" s="523"/>
      <c r="L101" s="523"/>
      <c r="M101" s="523"/>
      <c r="N101" s="523"/>
      <c r="O101" s="523"/>
      <c r="P101" s="523"/>
      <c r="Q101" s="523"/>
      <c r="S101" s="196"/>
    </row>
    <row r="102" spans="2:19" ht="21" customHeight="1" x14ac:dyDescent="0.25">
      <c r="B102" s="320" t="s">
        <v>109</v>
      </c>
      <c r="C102" s="512" t="s">
        <v>516</v>
      </c>
      <c r="D102" s="513"/>
      <c r="E102" s="17"/>
      <c r="F102" s="319" t="s">
        <v>22</v>
      </c>
      <c r="G102" s="36"/>
      <c r="H102" s="514"/>
      <c r="I102" s="515"/>
      <c r="J102" s="516"/>
      <c r="K102" s="516"/>
      <c r="L102" s="516"/>
      <c r="M102" s="516"/>
      <c r="N102" s="516"/>
      <c r="O102" s="516"/>
      <c r="P102" s="516"/>
      <c r="Q102" s="517"/>
      <c r="S102" s="196"/>
    </row>
    <row r="103" spans="2:19" ht="21" customHeight="1" x14ac:dyDescent="0.25">
      <c r="B103" s="295"/>
      <c r="C103" s="521" t="s">
        <v>23</v>
      </c>
      <c r="D103" s="522"/>
      <c r="E103" s="17"/>
      <c r="F103" s="319" t="s">
        <v>22</v>
      </c>
      <c r="G103" s="36"/>
      <c r="H103" s="514"/>
      <c r="I103" s="518"/>
      <c r="J103" s="519"/>
      <c r="K103" s="519"/>
      <c r="L103" s="519"/>
      <c r="M103" s="519"/>
      <c r="N103" s="519"/>
      <c r="O103" s="519"/>
      <c r="P103" s="519"/>
      <c r="Q103" s="520"/>
      <c r="S103" s="196"/>
    </row>
    <row r="104" spans="2:19" x14ac:dyDescent="0.25">
      <c r="B104" s="295"/>
      <c r="C104" s="295"/>
      <c r="D104" s="295"/>
      <c r="E104" s="295"/>
      <c r="F104" s="295"/>
      <c r="G104" s="295"/>
      <c r="H104" s="514"/>
      <c r="I104" s="523"/>
      <c r="J104" s="523"/>
      <c r="K104" s="523"/>
      <c r="L104" s="523"/>
      <c r="M104" s="523"/>
      <c r="N104" s="523"/>
      <c r="O104" s="523"/>
      <c r="P104" s="523"/>
      <c r="Q104" s="523"/>
      <c r="S104" s="196"/>
    </row>
    <row r="105" spans="2:19" ht="21" customHeight="1" x14ac:dyDescent="0.25">
      <c r="B105" s="320" t="s">
        <v>108</v>
      </c>
      <c r="C105" s="512" t="s">
        <v>516</v>
      </c>
      <c r="D105" s="513"/>
      <c r="E105" s="17"/>
      <c r="F105" s="319" t="s">
        <v>22</v>
      </c>
      <c r="G105" s="36"/>
      <c r="H105" s="514"/>
      <c r="I105" s="515"/>
      <c r="J105" s="516"/>
      <c r="K105" s="516"/>
      <c r="L105" s="516"/>
      <c r="M105" s="516"/>
      <c r="N105" s="516"/>
      <c r="O105" s="516"/>
      <c r="P105" s="516"/>
      <c r="Q105" s="517"/>
      <c r="S105" s="196"/>
    </row>
    <row r="106" spans="2:19" ht="21" customHeight="1" x14ac:dyDescent="0.25">
      <c r="B106" s="295"/>
      <c r="C106" s="521" t="s">
        <v>23</v>
      </c>
      <c r="D106" s="522"/>
      <c r="E106" s="17"/>
      <c r="F106" s="319" t="s">
        <v>22</v>
      </c>
      <c r="G106" s="36"/>
      <c r="H106" s="514"/>
      <c r="I106" s="518"/>
      <c r="J106" s="519"/>
      <c r="K106" s="519"/>
      <c r="L106" s="519"/>
      <c r="M106" s="519"/>
      <c r="N106" s="519"/>
      <c r="O106" s="519"/>
      <c r="P106" s="519"/>
      <c r="Q106" s="520"/>
      <c r="S106" s="196"/>
    </row>
    <row r="107" spans="2:19" x14ac:dyDescent="0.25">
      <c r="B107" s="417"/>
      <c r="C107" s="417"/>
      <c r="D107" s="417"/>
      <c r="E107" s="417"/>
      <c r="F107" s="417"/>
      <c r="G107" s="417"/>
      <c r="H107" s="417"/>
      <c r="I107" s="417"/>
      <c r="J107" s="417"/>
      <c r="K107" s="417"/>
      <c r="L107" s="417"/>
      <c r="M107" s="417"/>
      <c r="N107" s="417"/>
      <c r="O107" s="417"/>
      <c r="P107" s="417"/>
      <c r="Q107" s="417"/>
      <c r="S107" s="196"/>
    </row>
    <row r="108" spans="2:19" x14ac:dyDescent="0.25">
      <c r="B108" s="394" t="s">
        <v>15</v>
      </c>
      <c r="C108" s="394"/>
      <c r="D108" s="394"/>
      <c r="E108" s="394"/>
      <c r="F108" s="394"/>
      <c r="G108" s="394"/>
      <c r="H108" s="394"/>
      <c r="I108" s="394"/>
      <c r="J108" s="394"/>
      <c r="K108" s="394"/>
      <c r="L108" s="394"/>
      <c r="M108" s="394"/>
      <c r="N108" s="394"/>
      <c r="O108" s="394"/>
      <c r="P108" s="394"/>
      <c r="Q108" s="394"/>
      <c r="S108" s="196"/>
    </row>
    <row r="109" spans="2:19" ht="12.75" hidden="1" customHeight="1" x14ac:dyDescent="0.25">
      <c r="S109" s="205"/>
    </row>
    <row r="110" spans="2:19" ht="12.75" hidden="1" customHeight="1" x14ac:dyDescent="0.25">
      <c r="S110" s="205"/>
    </row>
    <row r="111" spans="2:19" ht="12.75" hidden="1" customHeight="1" x14ac:dyDescent="0.25">
      <c r="S111" s="205"/>
    </row>
    <row r="112" spans="2:19" ht="12.75" hidden="1" customHeight="1" x14ac:dyDescent="0.25">
      <c r="S112" s="205"/>
    </row>
    <row r="113" spans="19:19" ht="12.75" hidden="1" customHeight="1" x14ac:dyDescent="0.25">
      <c r="S113" s="205"/>
    </row>
    <row r="114" spans="19:19" ht="12.75" hidden="1" customHeight="1" x14ac:dyDescent="0.25">
      <c r="S114" s="205"/>
    </row>
    <row r="115" spans="19:19" ht="12.75" hidden="1" customHeight="1" x14ac:dyDescent="0.25">
      <c r="S115" s="205"/>
    </row>
    <row r="116" spans="19:19" ht="12.75" hidden="1" customHeight="1" x14ac:dyDescent="0.25">
      <c r="S116" s="205"/>
    </row>
    <row r="117" spans="19:19" ht="12.75" hidden="1" customHeight="1" x14ac:dyDescent="0.25">
      <c r="S117" s="205"/>
    </row>
    <row r="118" spans="19:19" ht="12.75" hidden="1" customHeight="1" x14ac:dyDescent="0.25">
      <c r="S118" s="205"/>
    </row>
    <row r="119" spans="19:19" ht="12.75" hidden="1" customHeight="1" x14ac:dyDescent="0.25">
      <c r="S119" s="205"/>
    </row>
    <row r="120" spans="19:19" ht="12.75" hidden="1" customHeight="1" x14ac:dyDescent="0.25">
      <c r="S120" s="205"/>
    </row>
    <row r="121" spans="19:19" ht="12.75" hidden="1" customHeight="1" x14ac:dyDescent="0.25">
      <c r="S121" s="205"/>
    </row>
    <row r="122" spans="19:19" ht="12.75" hidden="1" customHeight="1" x14ac:dyDescent="0.25">
      <c r="S122" s="205"/>
    </row>
    <row r="123" spans="19:19" ht="12.75" hidden="1" customHeight="1" x14ac:dyDescent="0.25">
      <c r="S123" s="205"/>
    </row>
    <row r="124" spans="19:19" ht="12.75" hidden="1" customHeight="1" x14ac:dyDescent="0.25">
      <c r="S124" s="205"/>
    </row>
    <row r="125" spans="19:19" ht="12.75" hidden="1" customHeight="1" x14ac:dyDescent="0.25">
      <c r="S125" s="205"/>
    </row>
    <row r="126" spans="19:19" ht="12.75" hidden="1" customHeight="1" x14ac:dyDescent="0.25">
      <c r="S126" s="205"/>
    </row>
    <row r="127" spans="19:19" ht="12.75" hidden="1" customHeight="1" x14ac:dyDescent="0.25">
      <c r="S127" s="205"/>
    </row>
    <row r="128" spans="19:19" ht="12.75" hidden="1" customHeight="1" x14ac:dyDescent="0.25">
      <c r="S128" s="205"/>
    </row>
    <row r="129" spans="19:19" ht="12.75" hidden="1" customHeight="1" x14ac:dyDescent="0.25">
      <c r="S129" s="205"/>
    </row>
    <row r="130" spans="19:19" ht="12.75" hidden="1" customHeight="1" x14ac:dyDescent="0.25">
      <c r="S130" s="205"/>
    </row>
    <row r="131" spans="19:19" ht="12.75" hidden="1" customHeight="1" x14ac:dyDescent="0.25">
      <c r="S131" s="205"/>
    </row>
    <row r="132" spans="19:19" ht="12.75" hidden="1" customHeight="1" x14ac:dyDescent="0.25">
      <c r="S132" s="205"/>
    </row>
    <row r="133" spans="19:19" ht="12.75" hidden="1" customHeight="1" x14ac:dyDescent="0.25">
      <c r="S133" s="205"/>
    </row>
    <row r="134" spans="19:19" ht="12.75" hidden="1" customHeight="1" x14ac:dyDescent="0.25">
      <c r="S134" s="205"/>
    </row>
    <row r="135" spans="19:19" ht="12.75" hidden="1" customHeight="1" x14ac:dyDescent="0.25">
      <c r="S135" s="205"/>
    </row>
    <row r="136" spans="19:19" ht="12.75" hidden="1" customHeight="1" x14ac:dyDescent="0.25">
      <c r="S136" s="205"/>
    </row>
    <row r="137" spans="19:19" ht="12.75" hidden="1" customHeight="1" x14ac:dyDescent="0.25">
      <c r="S137" s="205"/>
    </row>
    <row r="138" spans="19:19" ht="12.75" hidden="1" customHeight="1" x14ac:dyDescent="0.25">
      <c r="S138" s="205"/>
    </row>
    <row r="139" spans="19:19" ht="12.75" hidden="1" customHeight="1" x14ac:dyDescent="0.25">
      <c r="S139" s="205"/>
    </row>
    <row r="140" spans="19:19" ht="12.75" hidden="1" customHeight="1" x14ac:dyDescent="0.25">
      <c r="S140" s="205"/>
    </row>
    <row r="141" spans="19:19" ht="12.75" hidden="1" customHeight="1" x14ac:dyDescent="0.25">
      <c r="S141" s="205"/>
    </row>
    <row r="142" spans="19:19" ht="12.75" hidden="1" customHeight="1" x14ac:dyDescent="0.25">
      <c r="S142" s="205"/>
    </row>
    <row r="143" spans="19:19" ht="12.75" hidden="1" customHeight="1" x14ac:dyDescent="0.25">
      <c r="S143" s="205"/>
    </row>
    <row r="144" spans="19:19" ht="12.75" hidden="1" customHeight="1" x14ac:dyDescent="0.25">
      <c r="S144" s="205"/>
    </row>
    <row r="145" spans="19:19" ht="12.75" hidden="1" customHeight="1" x14ac:dyDescent="0.25">
      <c r="S145" s="205"/>
    </row>
    <row r="146" spans="19:19" ht="12.75" hidden="1" customHeight="1" x14ac:dyDescent="0.25">
      <c r="S146" s="205"/>
    </row>
    <row r="147" spans="19:19" ht="12.75" hidden="1" customHeight="1" x14ac:dyDescent="0.25">
      <c r="S147" s="205"/>
    </row>
    <row r="148" spans="19:19" ht="12.75" hidden="1" customHeight="1" x14ac:dyDescent="0.25">
      <c r="S148" s="205"/>
    </row>
    <row r="149" spans="19:19" ht="12.75" hidden="1" customHeight="1" x14ac:dyDescent="0.25">
      <c r="S149" s="205"/>
    </row>
    <row r="150" spans="19:19" ht="12.75" hidden="1" customHeight="1" x14ac:dyDescent="0.25">
      <c r="S150" s="205"/>
    </row>
    <row r="151" spans="19:19" ht="12.75" hidden="1" customHeight="1" x14ac:dyDescent="0.25">
      <c r="S151" s="205"/>
    </row>
    <row r="152" spans="19:19" ht="12.75" hidden="1" customHeight="1" x14ac:dyDescent="0.25">
      <c r="S152" s="205"/>
    </row>
    <row r="153" spans="19:19" ht="12.75" hidden="1" customHeight="1" x14ac:dyDescent="0.25">
      <c r="S153" s="205"/>
    </row>
    <row r="154" spans="19:19" ht="12.75" hidden="1" customHeight="1" x14ac:dyDescent="0.25">
      <c r="S154" s="205"/>
    </row>
    <row r="155" spans="19:19" ht="12.75" hidden="1" customHeight="1" x14ac:dyDescent="0.25">
      <c r="S155" s="205"/>
    </row>
    <row r="156" spans="19:19" ht="12.75" hidden="1" customHeight="1" x14ac:dyDescent="0.25">
      <c r="S156" s="205"/>
    </row>
    <row r="157" spans="19:19" ht="12.75" hidden="1" customHeight="1" x14ac:dyDescent="0.25">
      <c r="S157" s="205"/>
    </row>
    <row r="158" spans="19:19" ht="12.75" hidden="1" customHeight="1" x14ac:dyDescent="0.25">
      <c r="S158" s="205"/>
    </row>
    <row r="159" spans="19:19" ht="12.75" hidden="1" customHeight="1" x14ac:dyDescent="0.25">
      <c r="S159" s="205"/>
    </row>
    <row r="160" spans="19:19" ht="12.75" hidden="1" customHeight="1" x14ac:dyDescent="0.25">
      <c r="S160" s="205"/>
    </row>
    <row r="161" spans="19:19" ht="12.75" hidden="1" customHeight="1" x14ac:dyDescent="0.25">
      <c r="S161" s="205"/>
    </row>
    <row r="162" spans="19:19" ht="12.75" hidden="1" customHeight="1" x14ac:dyDescent="0.25">
      <c r="S162" s="205"/>
    </row>
    <row r="163" spans="19:19" ht="12.75" hidden="1" customHeight="1" x14ac:dyDescent="0.25">
      <c r="S163" s="205"/>
    </row>
    <row r="164" spans="19:19" ht="12.75" hidden="1" customHeight="1" x14ac:dyDescent="0.25">
      <c r="S164" s="205"/>
    </row>
    <row r="165" spans="19:19" ht="12.75" hidden="1" customHeight="1" x14ac:dyDescent="0.25">
      <c r="S165" s="205"/>
    </row>
    <row r="166" spans="19:19" ht="12.75" hidden="1" customHeight="1" x14ac:dyDescent="0.25">
      <c r="S166" s="205"/>
    </row>
    <row r="167" spans="19:19" ht="12.75" hidden="1" customHeight="1" x14ac:dyDescent="0.25">
      <c r="S167" s="205"/>
    </row>
    <row r="168" spans="19:19" ht="12.75" hidden="1" customHeight="1" x14ac:dyDescent="0.25">
      <c r="S168" s="205"/>
    </row>
    <row r="169" spans="19:19" ht="12.75" hidden="1" customHeight="1" x14ac:dyDescent="0.25">
      <c r="S169" s="205"/>
    </row>
    <row r="170" spans="19:19" ht="12.75" hidden="1" customHeight="1" x14ac:dyDescent="0.25">
      <c r="S170" s="205"/>
    </row>
    <row r="171" spans="19:19" ht="12.75" hidden="1" customHeight="1" x14ac:dyDescent="0.25">
      <c r="S171" s="205"/>
    </row>
    <row r="172" spans="19:19" ht="12.75" hidden="1" customHeight="1" x14ac:dyDescent="0.25">
      <c r="S172" s="205"/>
    </row>
    <row r="173" spans="19:19" ht="12.75" hidden="1" customHeight="1" x14ac:dyDescent="0.25">
      <c r="S173" s="205"/>
    </row>
    <row r="174" spans="19:19" ht="12.75" hidden="1" customHeight="1" x14ac:dyDescent="0.25">
      <c r="S174" s="205"/>
    </row>
    <row r="175" spans="19:19" ht="12.75" hidden="1" customHeight="1" x14ac:dyDescent="0.25">
      <c r="S175" s="205"/>
    </row>
    <row r="176" spans="19:19" ht="12.75" hidden="1" customHeight="1" x14ac:dyDescent="0.25">
      <c r="S176" s="205"/>
    </row>
    <row r="177" spans="19:19" ht="12.75" hidden="1" customHeight="1" x14ac:dyDescent="0.25">
      <c r="S177" s="205"/>
    </row>
    <row r="178" spans="19:19" ht="12.75" hidden="1" customHeight="1" x14ac:dyDescent="0.25">
      <c r="S178" s="205"/>
    </row>
    <row r="179" spans="19:19" ht="12.75" hidden="1" customHeight="1" x14ac:dyDescent="0.25">
      <c r="S179" s="205"/>
    </row>
    <row r="180" spans="19:19" ht="12.75" hidden="1" customHeight="1" x14ac:dyDescent="0.25">
      <c r="S180" s="205"/>
    </row>
    <row r="181" spans="19:19" ht="12.75" hidden="1" customHeight="1" x14ac:dyDescent="0.25">
      <c r="S181" s="205"/>
    </row>
    <row r="182" spans="19:19" ht="12.75" hidden="1" customHeight="1" x14ac:dyDescent="0.25">
      <c r="S182" s="205"/>
    </row>
    <row r="183" spans="19:19" ht="12.75" hidden="1" customHeight="1" x14ac:dyDescent="0.25">
      <c r="S183" s="205"/>
    </row>
    <row r="184" spans="19:19" ht="12.75" hidden="1" customHeight="1" x14ac:dyDescent="0.25">
      <c r="S184" s="205"/>
    </row>
    <row r="185" spans="19:19" ht="12.75" hidden="1" customHeight="1" x14ac:dyDescent="0.25">
      <c r="S185" s="205"/>
    </row>
    <row r="186" spans="19:19" ht="12.75" hidden="1" customHeight="1" x14ac:dyDescent="0.25">
      <c r="S186" s="205"/>
    </row>
    <row r="187" spans="19:19" ht="12.75" hidden="1" customHeight="1" x14ac:dyDescent="0.25">
      <c r="S187" s="205"/>
    </row>
    <row r="188" spans="19:19" ht="12.75" hidden="1" customHeight="1" x14ac:dyDescent="0.25">
      <c r="S188" s="205"/>
    </row>
    <row r="189" spans="19:19" ht="12.75" hidden="1" customHeight="1" x14ac:dyDescent="0.25">
      <c r="S189" s="205"/>
    </row>
    <row r="190" spans="19:19" ht="12.75" hidden="1" customHeight="1" x14ac:dyDescent="0.25">
      <c r="S190" s="205"/>
    </row>
    <row r="191" spans="19:19" ht="12.75" hidden="1" customHeight="1" x14ac:dyDescent="0.25">
      <c r="S191" s="205"/>
    </row>
    <row r="192" spans="19:19" ht="12.75" hidden="1" customHeight="1" x14ac:dyDescent="0.25">
      <c r="S192" s="205"/>
    </row>
    <row r="193" spans="19:19" ht="12.75" hidden="1" customHeight="1" x14ac:dyDescent="0.25">
      <c r="S193" s="205"/>
    </row>
    <row r="194" spans="19:19" ht="12.75" hidden="1" customHeight="1" x14ac:dyDescent="0.25">
      <c r="S194" s="205"/>
    </row>
    <row r="195" spans="19:19" ht="12.75" hidden="1" customHeight="1" x14ac:dyDescent="0.25">
      <c r="S195" s="205"/>
    </row>
    <row r="196" spans="19:19" ht="12.75" hidden="1" customHeight="1" x14ac:dyDescent="0.25">
      <c r="S196" s="205"/>
    </row>
    <row r="197" spans="19:19" ht="12.75" hidden="1" customHeight="1" x14ac:dyDescent="0.25">
      <c r="S197" s="205"/>
    </row>
    <row r="198" spans="19:19" ht="12.75" hidden="1" customHeight="1" x14ac:dyDescent="0.25">
      <c r="S198" s="205"/>
    </row>
    <row r="199" spans="19:19" ht="12.75" hidden="1" customHeight="1" x14ac:dyDescent="0.25">
      <c r="S199" s="205"/>
    </row>
    <row r="200" spans="19:19" ht="12.75" hidden="1" customHeight="1" x14ac:dyDescent="0.25">
      <c r="S200" s="205"/>
    </row>
    <row r="201" spans="19:19" ht="12.75" hidden="1" customHeight="1" x14ac:dyDescent="0.25">
      <c r="S201" s="205"/>
    </row>
    <row r="202" spans="19:19" ht="12.75" hidden="1" customHeight="1" x14ac:dyDescent="0.25">
      <c r="S202" s="205"/>
    </row>
    <row r="203" spans="19:19" ht="12.75" hidden="1" customHeight="1" x14ac:dyDescent="0.25">
      <c r="S203" s="205"/>
    </row>
    <row r="204" spans="19:19" ht="12.75" hidden="1" customHeight="1" x14ac:dyDescent="0.25">
      <c r="S204" s="205"/>
    </row>
    <row r="205" spans="19:19" ht="12.75" hidden="1" customHeight="1" x14ac:dyDescent="0.25">
      <c r="S205" s="205"/>
    </row>
    <row r="206" spans="19:19" ht="12.75" hidden="1" customHeight="1" x14ac:dyDescent="0.25">
      <c r="S206" s="205"/>
    </row>
    <row r="207" spans="19:19" ht="12.75" hidden="1" customHeight="1" x14ac:dyDescent="0.25">
      <c r="S207" s="205"/>
    </row>
    <row r="208" spans="19:19" ht="12.75" hidden="1" customHeight="1" x14ac:dyDescent="0.25">
      <c r="S208" s="205"/>
    </row>
    <row r="209" spans="19:19" ht="12.75" hidden="1" customHeight="1" x14ac:dyDescent="0.25">
      <c r="S209" s="205"/>
    </row>
    <row r="210" spans="19:19" ht="12.75" hidden="1" customHeight="1" x14ac:dyDescent="0.25">
      <c r="S210" s="205"/>
    </row>
    <row r="211" spans="19:19" ht="12.75" hidden="1" customHeight="1" x14ac:dyDescent="0.25">
      <c r="S211" s="205"/>
    </row>
    <row r="212" spans="19:19" ht="12.75" hidden="1" customHeight="1" x14ac:dyDescent="0.25">
      <c r="S212" s="205"/>
    </row>
    <row r="213" spans="19:19" ht="12.75" hidden="1" customHeight="1" x14ac:dyDescent="0.25">
      <c r="S213" s="205"/>
    </row>
    <row r="214" spans="19:19" ht="12.75" hidden="1" customHeight="1" x14ac:dyDescent="0.25">
      <c r="S214" s="205"/>
    </row>
    <row r="215" spans="19:19" ht="12.75" hidden="1" customHeight="1" x14ac:dyDescent="0.25">
      <c r="S215" s="205"/>
    </row>
    <row r="216" spans="19:19" ht="12.75" hidden="1" customHeight="1" x14ac:dyDescent="0.25">
      <c r="S216" s="205"/>
    </row>
    <row r="217" spans="19:19" ht="12.75" hidden="1" customHeight="1" x14ac:dyDescent="0.25">
      <c r="S217" s="205"/>
    </row>
    <row r="218" spans="19:19" ht="12.75" hidden="1" customHeight="1" x14ac:dyDescent="0.25">
      <c r="S218" s="205"/>
    </row>
    <row r="219" spans="19:19" ht="12.75" hidden="1" customHeight="1" x14ac:dyDescent="0.25">
      <c r="S219" s="205"/>
    </row>
    <row r="220" spans="19:19" ht="12.75" hidden="1" customHeight="1" x14ac:dyDescent="0.25">
      <c r="S220" s="205"/>
    </row>
    <row r="221" spans="19:19" ht="12.75" hidden="1" customHeight="1" x14ac:dyDescent="0.25">
      <c r="S221" s="205"/>
    </row>
    <row r="222" spans="19:19" ht="12.75" hidden="1" customHeight="1" x14ac:dyDescent="0.25">
      <c r="S222" s="205"/>
    </row>
    <row r="223" spans="19:19" ht="12.75" hidden="1" customHeight="1" x14ac:dyDescent="0.25">
      <c r="S223" s="205"/>
    </row>
    <row r="224" spans="19:19" ht="12.75" hidden="1" customHeight="1" x14ac:dyDescent="0.25">
      <c r="S224" s="205"/>
    </row>
    <row r="225" spans="19:19" ht="12.75" hidden="1" customHeight="1" x14ac:dyDescent="0.25">
      <c r="S225" s="205"/>
    </row>
    <row r="226" spans="19:19" ht="12.75" hidden="1" customHeight="1" x14ac:dyDescent="0.25">
      <c r="S226" s="205"/>
    </row>
    <row r="227" spans="19:19" ht="12.75" hidden="1" customHeight="1" x14ac:dyDescent="0.25">
      <c r="S227" s="205"/>
    </row>
    <row r="228" spans="19:19" ht="12.75" hidden="1" customHeight="1" x14ac:dyDescent="0.25">
      <c r="S228" s="205"/>
    </row>
    <row r="229" spans="19:19" ht="12.75" hidden="1" customHeight="1" x14ac:dyDescent="0.25">
      <c r="S229" s="205"/>
    </row>
    <row r="230" spans="19:19" ht="12.75" hidden="1" customHeight="1" x14ac:dyDescent="0.25">
      <c r="S230" s="205"/>
    </row>
    <row r="231" spans="19:19" ht="12.75" hidden="1" customHeight="1" x14ac:dyDescent="0.25">
      <c r="S231" s="205"/>
    </row>
    <row r="232" spans="19:19" ht="12.75" hidden="1" customHeight="1" x14ac:dyDescent="0.25">
      <c r="S232" s="205"/>
    </row>
    <row r="233" spans="19:19" ht="12.75" hidden="1" customHeight="1" x14ac:dyDescent="0.25">
      <c r="S233" s="205"/>
    </row>
    <row r="234" spans="19:19" ht="12.75" hidden="1" customHeight="1" x14ac:dyDescent="0.25">
      <c r="S234" s="205"/>
    </row>
    <row r="235" spans="19:19" ht="12.75" hidden="1" customHeight="1" x14ac:dyDescent="0.25">
      <c r="S235" s="205"/>
    </row>
    <row r="236" spans="19:19" ht="12.75" hidden="1" customHeight="1" x14ac:dyDescent="0.25">
      <c r="S236" s="205"/>
    </row>
    <row r="237" spans="19:19" ht="12.75" hidden="1" customHeight="1" x14ac:dyDescent="0.25">
      <c r="S237" s="205"/>
    </row>
    <row r="238" spans="19:19" ht="12.75" hidden="1" customHeight="1" x14ac:dyDescent="0.25">
      <c r="S238" s="205"/>
    </row>
    <row r="239" spans="19:19" ht="12.75" hidden="1" customHeight="1" x14ac:dyDescent="0.25">
      <c r="S239" s="205"/>
    </row>
    <row r="240" spans="19:19" ht="12.75" hidden="1" customHeight="1" x14ac:dyDescent="0.25">
      <c r="S240" s="205"/>
    </row>
    <row r="241" spans="19:19" ht="12.75" hidden="1" customHeight="1" x14ac:dyDescent="0.25">
      <c r="S241" s="205"/>
    </row>
    <row r="242" spans="19:19" ht="12.75" hidden="1" customHeight="1" x14ac:dyDescent="0.25">
      <c r="S242" s="205"/>
    </row>
    <row r="243" spans="19:19" ht="12.75" hidden="1" customHeight="1" x14ac:dyDescent="0.25">
      <c r="S243" s="205"/>
    </row>
    <row r="244" spans="19:19" ht="12.75" hidden="1" customHeight="1" x14ac:dyDescent="0.25">
      <c r="S244" s="205"/>
    </row>
    <row r="245" spans="19:19" ht="12.75" hidden="1" customHeight="1" x14ac:dyDescent="0.25">
      <c r="S245" s="205"/>
    </row>
    <row r="246" spans="19:19" ht="12.75" hidden="1" customHeight="1" x14ac:dyDescent="0.25">
      <c r="S246" s="205"/>
    </row>
    <row r="247" spans="19:19" ht="12.75" hidden="1" customHeight="1" x14ac:dyDescent="0.25">
      <c r="S247" s="205"/>
    </row>
    <row r="248" spans="19:19" ht="12.75" hidden="1" customHeight="1" x14ac:dyDescent="0.25">
      <c r="S248" s="205"/>
    </row>
    <row r="249" spans="19:19" ht="12.75" hidden="1" customHeight="1" x14ac:dyDescent="0.25">
      <c r="S249" s="205"/>
    </row>
    <row r="250" spans="19:19" ht="12.75" hidden="1" customHeight="1" x14ac:dyDescent="0.25">
      <c r="S250" s="205"/>
    </row>
    <row r="251" spans="19:19" ht="12.75" hidden="1" customHeight="1" x14ac:dyDescent="0.25">
      <c r="S251" s="205"/>
    </row>
    <row r="252" spans="19:19" ht="12.75" hidden="1" customHeight="1" x14ac:dyDescent="0.25">
      <c r="S252" s="205"/>
    </row>
    <row r="253" spans="19:19" ht="12.75" hidden="1" customHeight="1" x14ac:dyDescent="0.25">
      <c r="S253" s="205"/>
    </row>
    <row r="254" spans="19:19" ht="12.75" hidden="1" customHeight="1" x14ac:dyDescent="0.25">
      <c r="S254" s="205"/>
    </row>
    <row r="255" spans="19:19" ht="12.75" hidden="1" customHeight="1" x14ac:dyDescent="0.25">
      <c r="S255" s="205"/>
    </row>
    <row r="256" spans="19:19" ht="12.75" hidden="1" customHeight="1" x14ac:dyDescent="0.25">
      <c r="S256" s="205"/>
    </row>
    <row r="257" spans="19:19" ht="12.75" hidden="1" customHeight="1" x14ac:dyDescent="0.25">
      <c r="S257" s="205"/>
    </row>
    <row r="258" spans="19:19" ht="12.75" hidden="1" customHeight="1" x14ac:dyDescent="0.25">
      <c r="S258" s="205"/>
    </row>
    <row r="259" spans="19:19" ht="12.75" hidden="1" customHeight="1" x14ac:dyDescent="0.25">
      <c r="S259" s="205"/>
    </row>
    <row r="260" spans="19:19" ht="12.75" hidden="1" customHeight="1" x14ac:dyDescent="0.25">
      <c r="S260" s="205"/>
    </row>
    <row r="261" spans="19:19" ht="12.75" hidden="1" customHeight="1" x14ac:dyDescent="0.25">
      <c r="S261" s="205"/>
    </row>
    <row r="262" spans="19:19" ht="12.75" hidden="1" customHeight="1" x14ac:dyDescent="0.25">
      <c r="S262" s="205"/>
    </row>
    <row r="263" spans="19:19" ht="12.75" hidden="1" customHeight="1" x14ac:dyDescent="0.25">
      <c r="S263" s="205"/>
    </row>
    <row r="264" spans="19:19" ht="12.75" hidden="1" customHeight="1" x14ac:dyDescent="0.25">
      <c r="S264" s="205"/>
    </row>
    <row r="265" spans="19:19" ht="12.75" hidden="1" customHeight="1" x14ac:dyDescent="0.25">
      <c r="S265" s="205"/>
    </row>
    <row r="266" spans="19:19" ht="12.75" hidden="1" customHeight="1" x14ac:dyDescent="0.25">
      <c r="S266" s="205"/>
    </row>
    <row r="267" spans="19:19" ht="12.75" hidden="1" customHeight="1" x14ac:dyDescent="0.25">
      <c r="S267" s="205"/>
    </row>
    <row r="268" spans="19:19" ht="12.75" hidden="1" customHeight="1" x14ac:dyDescent="0.25">
      <c r="S268" s="205"/>
    </row>
    <row r="269" spans="19:19" ht="12.75" hidden="1" customHeight="1" x14ac:dyDescent="0.25">
      <c r="S269" s="205"/>
    </row>
    <row r="270" spans="19:19" ht="12.75" hidden="1" customHeight="1" x14ac:dyDescent="0.25">
      <c r="S270" s="205"/>
    </row>
    <row r="271" spans="19:19" ht="12.75" hidden="1" customHeight="1" x14ac:dyDescent="0.25">
      <c r="S271" s="205"/>
    </row>
    <row r="272" spans="19:19" ht="12.75" hidden="1" customHeight="1" x14ac:dyDescent="0.25">
      <c r="S272" s="205"/>
    </row>
    <row r="273" spans="19:19" ht="12.75" hidden="1" customHeight="1" x14ac:dyDescent="0.25">
      <c r="S273" s="205"/>
    </row>
    <row r="274" spans="19:19" ht="12.75" hidden="1" customHeight="1" x14ac:dyDescent="0.25">
      <c r="S274" s="205"/>
    </row>
    <row r="275" spans="19:19" ht="12.75" hidden="1" customHeight="1" x14ac:dyDescent="0.25">
      <c r="S275" s="205"/>
    </row>
    <row r="276" spans="19:19" ht="12.75" hidden="1" customHeight="1" x14ac:dyDescent="0.25">
      <c r="S276" s="205"/>
    </row>
    <row r="277" spans="19:19" ht="12.75" hidden="1" customHeight="1" x14ac:dyDescent="0.25">
      <c r="S277" s="205"/>
    </row>
    <row r="278" spans="19:19" ht="12.75" hidden="1" customHeight="1" x14ac:dyDescent="0.25">
      <c r="S278" s="205"/>
    </row>
    <row r="279" spans="19:19" ht="12.75" hidden="1" customHeight="1" x14ac:dyDescent="0.25">
      <c r="S279" s="205"/>
    </row>
    <row r="280" spans="19:19" ht="12.75" hidden="1" customHeight="1" x14ac:dyDescent="0.25">
      <c r="S280" s="205"/>
    </row>
    <row r="281" spans="19:19" ht="12.75" hidden="1" customHeight="1" x14ac:dyDescent="0.25">
      <c r="S281" s="205"/>
    </row>
    <row r="282" spans="19:19" ht="12.75" hidden="1" customHeight="1" x14ac:dyDescent="0.25">
      <c r="S282" s="205"/>
    </row>
    <row r="283" spans="19:19" ht="12.75" hidden="1" customHeight="1" x14ac:dyDescent="0.25">
      <c r="S283" s="205"/>
    </row>
    <row r="284" spans="19:19" ht="12.75" hidden="1" customHeight="1" x14ac:dyDescent="0.25">
      <c r="S284" s="205"/>
    </row>
    <row r="285" spans="19:19" ht="12.75" hidden="1" customHeight="1" x14ac:dyDescent="0.25">
      <c r="S285" s="205"/>
    </row>
    <row r="286" spans="19:19" ht="12.75" hidden="1" customHeight="1" x14ac:dyDescent="0.25">
      <c r="S286" s="205"/>
    </row>
    <row r="287" spans="19:19" ht="12.75" hidden="1" customHeight="1" x14ac:dyDescent="0.25">
      <c r="S287" s="205"/>
    </row>
    <row r="288" spans="19:19" ht="12.75" hidden="1" customHeight="1" x14ac:dyDescent="0.25">
      <c r="S288" s="205"/>
    </row>
    <row r="289" spans="19:19" ht="12.75" hidden="1" customHeight="1" x14ac:dyDescent="0.25">
      <c r="S289" s="205"/>
    </row>
    <row r="290" spans="19:19" ht="12.75" hidden="1" customHeight="1" x14ac:dyDescent="0.25">
      <c r="S290" s="205"/>
    </row>
    <row r="291" spans="19:19" ht="12.75" hidden="1" customHeight="1" x14ac:dyDescent="0.25">
      <c r="S291" s="205"/>
    </row>
    <row r="292" spans="19:19" ht="12.75" hidden="1" customHeight="1" x14ac:dyDescent="0.25">
      <c r="S292" s="205"/>
    </row>
    <row r="293" spans="19:19" ht="12.75" hidden="1" customHeight="1" x14ac:dyDescent="0.25">
      <c r="S293" s="205"/>
    </row>
    <row r="294" spans="19:19" ht="12.75" hidden="1" customHeight="1" x14ac:dyDescent="0.25">
      <c r="S294" s="205"/>
    </row>
    <row r="295" spans="19:19" ht="12.75" hidden="1" customHeight="1" x14ac:dyDescent="0.25">
      <c r="S295" s="205"/>
    </row>
    <row r="296" spans="19:19" ht="12.75" hidden="1" customHeight="1" x14ac:dyDescent="0.25">
      <c r="S296" s="205"/>
    </row>
    <row r="297" spans="19:19" ht="12.75" hidden="1" customHeight="1" x14ac:dyDescent="0.25">
      <c r="S297" s="205"/>
    </row>
    <row r="298" spans="19:19" ht="12.75" hidden="1" customHeight="1" x14ac:dyDescent="0.25">
      <c r="S298" s="205"/>
    </row>
    <row r="299" spans="19:19" ht="12.75" hidden="1" customHeight="1" x14ac:dyDescent="0.25">
      <c r="S299" s="205"/>
    </row>
    <row r="300" spans="19:19" ht="12.75" hidden="1" customHeight="1" x14ac:dyDescent="0.25">
      <c r="S300" s="205"/>
    </row>
    <row r="301" spans="19:19" ht="12.75" hidden="1" customHeight="1" x14ac:dyDescent="0.25">
      <c r="S301" s="205"/>
    </row>
    <row r="302" spans="19:19" ht="12.75" hidden="1" customHeight="1" x14ac:dyDescent="0.25">
      <c r="S302" s="205"/>
    </row>
    <row r="303" spans="19:19" ht="12.75" hidden="1" customHeight="1" x14ac:dyDescent="0.25">
      <c r="S303" s="205"/>
    </row>
    <row r="304" spans="19:19" ht="12.75" hidden="1" customHeight="1" x14ac:dyDescent="0.25">
      <c r="S304" s="205"/>
    </row>
    <row r="305" spans="19:19" ht="12.75" hidden="1" customHeight="1" x14ac:dyDescent="0.25">
      <c r="S305" s="205"/>
    </row>
    <row r="306" spans="19:19" ht="12.75" hidden="1" customHeight="1" x14ac:dyDescent="0.25">
      <c r="S306" s="205"/>
    </row>
    <row r="307" spans="19:19" ht="12.75" hidden="1" customHeight="1" x14ac:dyDescent="0.25">
      <c r="S307" s="205"/>
    </row>
    <row r="308" spans="19:19" ht="12.75" hidden="1" customHeight="1" x14ac:dyDescent="0.25">
      <c r="S308" s="205"/>
    </row>
    <row r="309" spans="19:19" ht="12.75" hidden="1" customHeight="1" x14ac:dyDescent="0.25">
      <c r="S309" s="205"/>
    </row>
    <row r="310" spans="19:19" ht="12.75" hidden="1" customHeight="1" x14ac:dyDescent="0.25">
      <c r="S310" s="205"/>
    </row>
    <row r="311" spans="19:19" ht="12.75" hidden="1" customHeight="1" x14ac:dyDescent="0.25">
      <c r="S311" s="205"/>
    </row>
    <row r="312" spans="19:19" ht="12.75" hidden="1" customHeight="1" x14ac:dyDescent="0.25">
      <c r="S312" s="205"/>
    </row>
    <row r="313" spans="19:19" ht="12.75" hidden="1" customHeight="1" x14ac:dyDescent="0.25">
      <c r="S313" s="205"/>
    </row>
    <row r="314" spans="19:19" ht="12.75" hidden="1" customHeight="1" x14ac:dyDescent="0.25">
      <c r="S314" s="205"/>
    </row>
    <row r="315" spans="19:19" ht="12.75" hidden="1" customHeight="1" x14ac:dyDescent="0.25">
      <c r="S315" s="205"/>
    </row>
    <row r="316" spans="19:19" ht="12.75" hidden="1" customHeight="1" x14ac:dyDescent="0.25">
      <c r="S316" s="205"/>
    </row>
    <row r="317" spans="19:19" ht="12.75" hidden="1" customHeight="1" x14ac:dyDescent="0.25">
      <c r="S317" s="205"/>
    </row>
    <row r="318" spans="19:19" ht="12.75" hidden="1" customHeight="1" x14ac:dyDescent="0.25">
      <c r="S318" s="205"/>
    </row>
    <row r="319" spans="19:19" ht="12.75" hidden="1" customHeight="1" x14ac:dyDescent="0.25">
      <c r="S319" s="205"/>
    </row>
    <row r="320" spans="19:19" ht="12.75" hidden="1" customHeight="1" x14ac:dyDescent="0.25">
      <c r="S320" s="205"/>
    </row>
    <row r="321" spans="19:19" ht="12.75" hidden="1" customHeight="1" x14ac:dyDescent="0.25">
      <c r="S321" s="205"/>
    </row>
    <row r="322" spans="19:19" ht="12.75" hidden="1" customHeight="1" x14ac:dyDescent="0.25">
      <c r="S322" s="205"/>
    </row>
    <row r="323" spans="19:19" ht="12.75" hidden="1" customHeight="1" x14ac:dyDescent="0.25">
      <c r="S323" s="205"/>
    </row>
    <row r="324" spans="19:19" ht="12.75" hidden="1" customHeight="1" x14ac:dyDescent="0.25">
      <c r="S324" s="205"/>
    </row>
    <row r="325" spans="19:19" ht="12.75" hidden="1" customHeight="1" x14ac:dyDescent="0.25">
      <c r="S325" s="205"/>
    </row>
    <row r="326" spans="19:19" ht="12.75" hidden="1" customHeight="1" x14ac:dyDescent="0.25">
      <c r="S326" s="205"/>
    </row>
    <row r="327" spans="19:19" ht="12.75" hidden="1" customHeight="1" x14ac:dyDescent="0.25">
      <c r="S327" s="205"/>
    </row>
    <row r="328" spans="19:19" ht="12.75" hidden="1" customHeight="1" x14ac:dyDescent="0.25">
      <c r="S328" s="205"/>
    </row>
    <row r="329" spans="19:19" ht="12.75" hidden="1" customHeight="1" x14ac:dyDescent="0.25">
      <c r="S329" s="205"/>
    </row>
    <row r="330" spans="19:19" ht="12.75" hidden="1" customHeight="1" x14ac:dyDescent="0.25">
      <c r="S330" s="205"/>
    </row>
    <row r="331" spans="19:19" ht="12.75" hidden="1" customHeight="1" x14ac:dyDescent="0.25">
      <c r="S331" s="205"/>
    </row>
    <row r="332" spans="19:19" ht="12.75" hidden="1" customHeight="1" x14ac:dyDescent="0.25">
      <c r="S332" s="205"/>
    </row>
    <row r="333" spans="19:19" ht="12.75" hidden="1" customHeight="1" x14ac:dyDescent="0.25">
      <c r="S333" s="205"/>
    </row>
    <row r="334" spans="19:19" ht="12.75" hidden="1" customHeight="1" x14ac:dyDescent="0.25">
      <c r="S334" s="205"/>
    </row>
    <row r="335" spans="19:19" ht="12.75" hidden="1" customHeight="1" x14ac:dyDescent="0.25">
      <c r="S335" s="205"/>
    </row>
    <row r="336" spans="19:19" ht="12.75" hidden="1" customHeight="1" x14ac:dyDescent="0.25">
      <c r="S336" s="205"/>
    </row>
    <row r="337" spans="19:19" ht="12.75" hidden="1" customHeight="1" x14ac:dyDescent="0.25">
      <c r="S337" s="205"/>
    </row>
    <row r="338" spans="19:19" ht="12.75" hidden="1" customHeight="1" x14ac:dyDescent="0.25">
      <c r="S338" s="205"/>
    </row>
    <row r="339" spans="19:19" ht="12.75" hidden="1" customHeight="1" x14ac:dyDescent="0.25">
      <c r="S339" s="205"/>
    </row>
    <row r="340" spans="19:19" ht="12.75" hidden="1" customHeight="1" x14ac:dyDescent="0.25">
      <c r="S340" s="205"/>
    </row>
    <row r="341" spans="19:19" ht="12.75" hidden="1" customHeight="1" x14ac:dyDescent="0.25">
      <c r="S341" s="205"/>
    </row>
    <row r="342" spans="19:19" ht="12.75" hidden="1" customHeight="1" x14ac:dyDescent="0.25">
      <c r="S342" s="205"/>
    </row>
    <row r="343" spans="19:19" ht="12.75" hidden="1" customHeight="1" x14ac:dyDescent="0.25">
      <c r="S343" s="205"/>
    </row>
    <row r="344" spans="19:19" ht="12.75" hidden="1" customHeight="1" x14ac:dyDescent="0.25">
      <c r="S344" s="205"/>
    </row>
    <row r="345" spans="19:19" ht="12.75" hidden="1" customHeight="1" x14ac:dyDescent="0.25">
      <c r="S345" s="205"/>
    </row>
    <row r="346" spans="19:19" ht="12.75" hidden="1" customHeight="1" x14ac:dyDescent="0.25">
      <c r="S346" s="205"/>
    </row>
    <row r="347" spans="19:19" ht="12.75" hidden="1" customHeight="1" x14ac:dyDescent="0.25">
      <c r="S347" s="205"/>
    </row>
    <row r="348" spans="19:19" ht="12.75" hidden="1" customHeight="1" x14ac:dyDescent="0.25">
      <c r="S348" s="205"/>
    </row>
    <row r="349" spans="19:19" ht="12.75" hidden="1" customHeight="1" x14ac:dyDescent="0.25">
      <c r="S349" s="205"/>
    </row>
    <row r="350" spans="19:19" ht="12.75" hidden="1" customHeight="1" x14ac:dyDescent="0.25">
      <c r="S350" s="205"/>
    </row>
    <row r="351" spans="19:19" ht="12.75" hidden="1" customHeight="1" x14ac:dyDescent="0.25">
      <c r="S351" s="205"/>
    </row>
    <row r="352" spans="19:19" ht="12.75" hidden="1" customHeight="1" x14ac:dyDescent="0.25">
      <c r="S352" s="205"/>
    </row>
    <row r="353" spans="19:19" ht="12.75" hidden="1" customHeight="1" x14ac:dyDescent="0.25">
      <c r="S353" s="205"/>
    </row>
    <row r="354" spans="19:19" ht="12.75" hidden="1" customHeight="1" x14ac:dyDescent="0.25">
      <c r="S354" s="205"/>
    </row>
    <row r="355" spans="19:19" ht="12.75" hidden="1" customHeight="1" x14ac:dyDescent="0.25">
      <c r="S355" s="205"/>
    </row>
    <row r="356" spans="19:19" ht="12.75" hidden="1" customHeight="1" x14ac:dyDescent="0.25">
      <c r="S356" s="205"/>
    </row>
    <row r="357" spans="19:19" ht="12.75" hidden="1" customHeight="1" x14ac:dyDescent="0.25">
      <c r="S357" s="205"/>
    </row>
    <row r="358" spans="19:19" ht="12.75" hidden="1" customHeight="1" x14ac:dyDescent="0.25">
      <c r="S358" s="205"/>
    </row>
    <row r="359" spans="19:19" ht="12.75" hidden="1" customHeight="1" x14ac:dyDescent="0.25">
      <c r="S359" s="205"/>
    </row>
    <row r="360" spans="19:19" ht="12.75" hidden="1" customHeight="1" x14ac:dyDescent="0.25">
      <c r="S360" s="205"/>
    </row>
    <row r="361" spans="19:19" ht="12.75" hidden="1" customHeight="1" x14ac:dyDescent="0.25">
      <c r="S361" s="205"/>
    </row>
    <row r="362" spans="19:19" ht="12.75" hidden="1" customHeight="1" x14ac:dyDescent="0.25">
      <c r="S362" s="205"/>
    </row>
    <row r="363" spans="19:19" ht="12.75" hidden="1" customHeight="1" x14ac:dyDescent="0.25">
      <c r="S363" s="205"/>
    </row>
    <row r="364" spans="19:19" ht="12.75" hidden="1" customHeight="1" x14ac:dyDescent="0.25">
      <c r="S364" s="205"/>
    </row>
    <row r="365" spans="19:19" ht="12.75" hidden="1" customHeight="1" x14ac:dyDescent="0.25">
      <c r="S365" s="205"/>
    </row>
    <row r="366" spans="19:19" ht="12.75" hidden="1" customHeight="1" x14ac:dyDescent="0.25">
      <c r="S366" s="205"/>
    </row>
    <row r="367" spans="19:19" ht="12.75" hidden="1" customHeight="1" x14ac:dyDescent="0.25">
      <c r="S367" s="205"/>
    </row>
    <row r="368" spans="19:19" ht="12.75" hidden="1" customHeight="1" x14ac:dyDescent="0.25">
      <c r="S368" s="205"/>
    </row>
    <row r="369" spans="19:19" ht="12.75" hidden="1" customHeight="1" x14ac:dyDescent="0.25">
      <c r="S369" s="205"/>
    </row>
    <row r="370" spans="19:19" ht="12.75" hidden="1" customHeight="1" x14ac:dyDescent="0.25">
      <c r="S370" s="205"/>
    </row>
    <row r="371" spans="19:19" ht="12.75" hidden="1" customHeight="1" x14ac:dyDescent="0.25">
      <c r="S371" s="205"/>
    </row>
    <row r="372" spans="19:19" ht="12.75" hidden="1" customHeight="1" x14ac:dyDescent="0.25">
      <c r="S372" s="205"/>
    </row>
    <row r="373" spans="19:19" ht="12.75" hidden="1" customHeight="1" x14ac:dyDescent="0.25">
      <c r="S373" s="205"/>
    </row>
    <row r="374" spans="19:19" ht="12.75" hidden="1" customHeight="1" x14ac:dyDescent="0.25">
      <c r="S374" s="205"/>
    </row>
    <row r="375" spans="19:19" ht="12.75" hidden="1" customHeight="1" x14ac:dyDescent="0.25">
      <c r="S375" s="205"/>
    </row>
    <row r="376" spans="19:19" ht="12.75" hidden="1" customHeight="1" x14ac:dyDescent="0.25">
      <c r="S376" s="205"/>
    </row>
    <row r="377" spans="19:19" ht="12.75" hidden="1" customHeight="1" x14ac:dyDescent="0.25">
      <c r="S377" s="205"/>
    </row>
    <row r="378" spans="19:19" ht="12.75" hidden="1" customHeight="1" x14ac:dyDescent="0.25">
      <c r="S378" s="205"/>
    </row>
    <row r="379" spans="19:19" ht="12.75" hidden="1" customHeight="1" x14ac:dyDescent="0.25">
      <c r="S379" s="205"/>
    </row>
    <row r="380" spans="19:19" ht="12.75" hidden="1" customHeight="1" x14ac:dyDescent="0.25">
      <c r="S380" s="205"/>
    </row>
    <row r="381" spans="19:19" ht="12.75" hidden="1" customHeight="1" x14ac:dyDescent="0.25">
      <c r="S381" s="205"/>
    </row>
    <row r="382" spans="19:19" ht="12.75" hidden="1" customHeight="1" x14ac:dyDescent="0.25">
      <c r="S382" s="205"/>
    </row>
    <row r="383" spans="19:19" ht="12.75" hidden="1" customHeight="1" x14ac:dyDescent="0.25">
      <c r="S383" s="205"/>
    </row>
    <row r="384" spans="19:19" ht="12.75" hidden="1" customHeight="1" x14ac:dyDescent="0.25">
      <c r="S384" s="205"/>
    </row>
    <row r="385" spans="19:19" ht="12.75" hidden="1" customHeight="1" x14ac:dyDescent="0.25">
      <c r="S385" s="205"/>
    </row>
    <row r="386" spans="19:19" ht="12.75" hidden="1" customHeight="1" x14ac:dyDescent="0.25">
      <c r="S386" s="205"/>
    </row>
    <row r="387" spans="19:19" ht="12.75" hidden="1" customHeight="1" x14ac:dyDescent="0.25">
      <c r="S387" s="205"/>
    </row>
    <row r="388" spans="19:19" ht="12.75" hidden="1" customHeight="1" x14ac:dyDescent="0.25">
      <c r="S388" s="205"/>
    </row>
    <row r="389" spans="19:19" ht="12.75" hidden="1" customHeight="1" x14ac:dyDescent="0.25">
      <c r="S389" s="205"/>
    </row>
    <row r="390" spans="19:19" ht="12.75" hidden="1" customHeight="1" x14ac:dyDescent="0.25">
      <c r="S390" s="205"/>
    </row>
    <row r="391" spans="19:19" ht="12.75" hidden="1" customHeight="1" x14ac:dyDescent="0.25">
      <c r="S391" s="205"/>
    </row>
    <row r="392" spans="19:19" ht="12.75" hidden="1" customHeight="1" x14ac:dyDescent="0.25">
      <c r="S392" s="205"/>
    </row>
    <row r="393" spans="19:19" ht="12.75" hidden="1" customHeight="1" x14ac:dyDescent="0.25">
      <c r="S393" s="205"/>
    </row>
    <row r="394" spans="19:19" ht="12.75" hidden="1" customHeight="1" x14ac:dyDescent="0.25">
      <c r="S394" s="205"/>
    </row>
    <row r="395" spans="19:19" ht="12.75" hidden="1" customHeight="1" x14ac:dyDescent="0.25">
      <c r="S395" s="205"/>
    </row>
    <row r="396" spans="19:19" ht="12.75" hidden="1" customHeight="1" x14ac:dyDescent="0.25">
      <c r="S396" s="205"/>
    </row>
    <row r="397" spans="19:19" ht="12.75" hidden="1" customHeight="1" x14ac:dyDescent="0.25">
      <c r="S397" s="205"/>
    </row>
    <row r="398" spans="19:19" ht="12.75" hidden="1" customHeight="1" x14ac:dyDescent="0.25">
      <c r="S398" s="205"/>
    </row>
    <row r="399" spans="19:19" ht="12.75" hidden="1" customHeight="1" x14ac:dyDescent="0.25">
      <c r="S399" s="205"/>
    </row>
    <row r="400" spans="19:19" ht="12.75" hidden="1" customHeight="1" x14ac:dyDescent="0.25">
      <c r="S400" s="205"/>
    </row>
    <row r="401" spans="19:19" ht="12.75" hidden="1" customHeight="1" x14ac:dyDescent="0.25">
      <c r="S401" s="205"/>
    </row>
    <row r="402" spans="19:19" ht="12.75" hidden="1" customHeight="1" x14ac:dyDescent="0.25">
      <c r="S402" s="205"/>
    </row>
    <row r="403" spans="19:19" ht="12.75" hidden="1" customHeight="1" x14ac:dyDescent="0.25">
      <c r="S403" s="205"/>
    </row>
    <row r="404" spans="19:19" ht="12.75" hidden="1" customHeight="1" x14ac:dyDescent="0.25">
      <c r="S404" s="205"/>
    </row>
    <row r="405" spans="19:19" ht="12.75" hidden="1" customHeight="1" x14ac:dyDescent="0.25">
      <c r="S405" s="205"/>
    </row>
    <row r="406" spans="19:19" ht="12.75" hidden="1" customHeight="1" x14ac:dyDescent="0.25">
      <c r="S406" s="205"/>
    </row>
    <row r="407" spans="19:19" ht="12.75" hidden="1" customHeight="1" x14ac:dyDescent="0.25">
      <c r="S407" s="205"/>
    </row>
    <row r="408" spans="19:19" ht="12.75" hidden="1" customHeight="1" x14ac:dyDescent="0.25">
      <c r="S408" s="205"/>
    </row>
    <row r="409" spans="19:19" ht="12.75" hidden="1" customHeight="1" x14ac:dyDescent="0.25">
      <c r="S409" s="205"/>
    </row>
    <row r="410" spans="19:19" ht="12.75" hidden="1" customHeight="1" x14ac:dyDescent="0.25">
      <c r="S410" s="205"/>
    </row>
    <row r="411" spans="19:19" ht="12.75" hidden="1" customHeight="1" x14ac:dyDescent="0.25">
      <c r="S411" s="205"/>
    </row>
    <row r="412" spans="19:19" ht="12.75" hidden="1" customHeight="1" x14ac:dyDescent="0.25">
      <c r="S412" s="205"/>
    </row>
    <row r="413" spans="19:19" ht="12.75" hidden="1" customHeight="1" x14ac:dyDescent="0.25">
      <c r="S413" s="205"/>
    </row>
    <row r="414" spans="19:19" ht="12.75" hidden="1" customHeight="1" x14ac:dyDescent="0.25">
      <c r="S414" s="205"/>
    </row>
    <row r="415" spans="19:19" ht="12.75" hidden="1" customHeight="1" x14ac:dyDescent="0.25">
      <c r="S415" s="205"/>
    </row>
    <row r="416" spans="19:19" ht="12.75" hidden="1" customHeight="1" x14ac:dyDescent="0.25">
      <c r="S416" s="205"/>
    </row>
    <row r="417" spans="19:19" ht="12.75" hidden="1" customHeight="1" x14ac:dyDescent="0.25">
      <c r="S417" s="205"/>
    </row>
    <row r="418" spans="19:19" ht="12.75" hidden="1" customHeight="1" x14ac:dyDescent="0.25">
      <c r="S418" s="205"/>
    </row>
    <row r="419" spans="19:19" ht="12.75" hidden="1" customHeight="1" x14ac:dyDescent="0.25">
      <c r="S419" s="205"/>
    </row>
    <row r="420" spans="19:19" ht="12.75" hidden="1" customHeight="1" x14ac:dyDescent="0.25">
      <c r="S420" s="205"/>
    </row>
    <row r="421" spans="19:19" ht="12.75" hidden="1" customHeight="1" x14ac:dyDescent="0.25">
      <c r="S421" s="205"/>
    </row>
    <row r="422" spans="19:19" ht="12.75" hidden="1" customHeight="1" x14ac:dyDescent="0.25">
      <c r="S422" s="205"/>
    </row>
    <row r="423" spans="19:19" ht="12.75" hidden="1" customHeight="1" x14ac:dyDescent="0.25">
      <c r="S423" s="205"/>
    </row>
    <row r="424" spans="19:19" ht="12.75" hidden="1" customHeight="1" x14ac:dyDescent="0.25">
      <c r="S424" s="205"/>
    </row>
    <row r="425" spans="19:19" ht="12.75" hidden="1" customHeight="1" x14ac:dyDescent="0.25">
      <c r="S425" s="205"/>
    </row>
    <row r="426" spans="19:19" ht="12.75" hidden="1" customHeight="1" x14ac:dyDescent="0.25">
      <c r="S426" s="205"/>
    </row>
    <row r="427" spans="19:19" ht="12.75" hidden="1" customHeight="1" x14ac:dyDescent="0.25">
      <c r="S427" s="205"/>
    </row>
    <row r="428" spans="19:19" ht="12.75" hidden="1" customHeight="1" x14ac:dyDescent="0.25">
      <c r="S428" s="205"/>
    </row>
    <row r="429" spans="19:19" ht="12.75" hidden="1" customHeight="1" x14ac:dyDescent="0.25">
      <c r="S429" s="205"/>
    </row>
    <row r="430" spans="19:19" ht="12.75" hidden="1" customHeight="1" x14ac:dyDescent="0.25">
      <c r="S430" s="205"/>
    </row>
    <row r="431" spans="19:19" ht="12.75" hidden="1" customHeight="1" x14ac:dyDescent="0.25">
      <c r="S431" s="205"/>
    </row>
    <row r="432" spans="19:19" ht="12.75" hidden="1" customHeight="1" x14ac:dyDescent="0.25">
      <c r="S432" s="205"/>
    </row>
    <row r="433" spans="19:19" ht="12.75" hidden="1" customHeight="1" x14ac:dyDescent="0.25">
      <c r="S433" s="205"/>
    </row>
    <row r="434" spans="19:19" ht="12.75" hidden="1" customHeight="1" x14ac:dyDescent="0.25">
      <c r="S434" s="205"/>
    </row>
    <row r="435" spans="19:19" ht="12.75" hidden="1" customHeight="1" x14ac:dyDescent="0.25">
      <c r="S435" s="205"/>
    </row>
    <row r="436" spans="19:19" ht="12.75" hidden="1" customHeight="1" x14ac:dyDescent="0.25">
      <c r="S436" s="205"/>
    </row>
    <row r="437" spans="19:19" ht="12.75" hidden="1" customHeight="1" x14ac:dyDescent="0.25">
      <c r="S437" s="205"/>
    </row>
    <row r="438" spans="19:19" ht="12.75" hidden="1" customHeight="1" x14ac:dyDescent="0.25">
      <c r="S438" s="205"/>
    </row>
    <row r="439" spans="19:19" ht="12.75" hidden="1" customHeight="1" x14ac:dyDescent="0.25">
      <c r="S439" s="205"/>
    </row>
    <row r="440" spans="19:19" ht="12.75" hidden="1" customHeight="1" x14ac:dyDescent="0.25">
      <c r="S440" s="205"/>
    </row>
    <row r="441" spans="19:19" ht="12.75" hidden="1" customHeight="1" x14ac:dyDescent="0.25">
      <c r="S441" s="205"/>
    </row>
    <row r="442" spans="19:19" ht="12.75" hidden="1" customHeight="1" x14ac:dyDescent="0.25">
      <c r="S442" s="205"/>
    </row>
    <row r="443" spans="19:19" ht="12.75" hidden="1" customHeight="1" x14ac:dyDescent="0.25">
      <c r="S443" s="205"/>
    </row>
    <row r="444" spans="19:19" ht="12.75" hidden="1" customHeight="1" x14ac:dyDescent="0.25">
      <c r="S444" s="205"/>
    </row>
    <row r="445" spans="19:19" ht="12.75" hidden="1" customHeight="1" x14ac:dyDescent="0.25">
      <c r="S445" s="205"/>
    </row>
    <row r="446" spans="19:19" ht="12.75" hidden="1" customHeight="1" x14ac:dyDescent="0.25">
      <c r="S446" s="205"/>
    </row>
    <row r="447" spans="19:19" ht="12.75" hidden="1" customHeight="1" x14ac:dyDescent="0.25">
      <c r="S447" s="205"/>
    </row>
    <row r="448" spans="19:19" ht="12.75" hidden="1" customHeight="1" x14ac:dyDescent="0.25">
      <c r="S448" s="205"/>
    </row>
    <row r="449" spans="19:19" ht="12.75" hidden="1" customHeight="1" x14ac:dyDescent="0.25">
      <c r="S449" s="205"/>
    </row>
    <row r="450" spans="19:19" ht="12.75" hidden="1" customHeight="1" x14ac:dyDescent="0.25">
      <c r="S450" s="205"/>
    </row>
    <row r="451" spans="19:19" ht="12.75" hidden="1" customHeight="1" x14ac:dyDescent="0.25">
      <c r="S451" s="205"/>
    </row>
    <row r="452" spans="19:19" ht="12.75" hidden="1" customHeight="1" x14ac:dyDescent="0.25">
      <c r="S452" s="205"/>
    </row>
    <row r="453" spans="19:19" ht="12.75" hidden="1" customHeight="1" x14ac:dyDescent="0.25">
      <c r="S453" s="205"/>
    </row>
    <row r="454" spans="19:19" ht="12.75" hidden="1" customHeight="1" x14ac:dyDescent="0.25">
      <c r="S454" s="205"/>
    </row>
    <row r="455" spans="19:19" ht="12.75" hidden="1" customHeight="1" x14ac:dyDescent="0.25">
      <c r="S455" s="205"/>
    </row>
    <row r="456" spans="19:19" ht="12.75" hidden="1" customHeight="1" x14ac:dyDescent="0.25">
      <c r="S456" s="205"/>
    </row>
    <row r="457" spans="19:19" ht="12.75" hidden="1" customHeight="1" x14ac:dyDescent="0.25">
      <c r="S457" s="205"/>
    </row>
    <row r="458" spans="19:19" ht="12.75" hidden="1" customHeight="1" x14ac:dyDescent="0.25">
      <c r="S458" s="205"/>
    </row>
    <row r="459" spans="19:19" ht="12.75" hidden="1" customHeight="1" x14ac:dyDescent="0.25">
      <c r="S459" s="205"/>
    </row>
    <row r="460" spans="19:19" ht="12.75" hidden="1" customHeight="1" x14ac:dyDescent="0.25">
      <c r="S460" s="205"/>
    </row>
    <row r="461" spans="19:19" ht="12.75" hidden="1" customHeight="1" x14ac:dyDescent="0.25">
      <c r="S461" s="205"/>
    </row>
    <row r="462" spans="19:19" ht="12.75" hidden="1" customHeight="1" x14ac:dyDescent="0.25">
      <c r="S462" s="205"/>
    </row>
    <row r="463" spans="19:19" ht="12.75" hidden="1" customHeight="1" x14ac:dyDescent="0.25">
      <c r="S463" s="205"/>
    </row>
    <row r="464" spans="19:19" ht="12.75" hidden="1" customHeight="1" x14ac:dyDescent="0.25">
      <c r="S464" s="205"/>
    </row>
    <row r="465" spans="19:19" ht="12.75" hidden="1" customHeight="1" x14ac:dyDescent="0.25">
      <c r="S465" s="205"/>
    </row>
    <row r="466" spans="19:19" ht="12.75" hidden="1" customHeight="1" x14ac:dyDescent="0.25">
      <c r="S466" s="205"/>
    </row>
    <row r="467" spans="19:19" ht="12.75" hidden="1" customHeight="1" x14ac:dyDescent="0.25">
      <c r="S467" s="205"/>
    </row>
    <row r="468" spans="19:19" ht="12.75" hidden="1" customHeight="1" x14ac:dyDescent="0.25">
      <c r="S468" s="205"/>
    </row>
    <row r="469" spans="19:19" ht="12.75" hidden="1" customHeight="1" x14ac:dyDescent="0.25">
      <c r="S469" s="205"/>
    </row>
    <row r="470" spans="19:19" ht="12.75" hidden="1" customHeight="1" x14ac:dyDescent="0.25">
      <c r="S470" s="205"/>
    </row>
    <row r="471" spans="19:19" ht="12.75" hidden="1" customHeight="1" x14ac:dyDescent="0.25">
      <c r="S471" s="205"/>
    </row>
    <row r="472" spans="19:19" ht="12.75" hidden="1" customHeight="1" x14ac:dyDescent="0.25">
      <c r="S472" s="205"/>
    </row>
    <row r="473" spans="19:19" ht="12.75" hidden="1" customHeight="1" x14ac:dyDescent="0.25">
      <c r="S473" s="205"/>
    </row>
    <row r="474" spans="19:19" ht="12.75" hidden="1" customHeight="1" x14ac:dyDescent="0.25">
      <c r="S474" s="205"/>
    </row>
    <row r="475" spans="19:19" ht="12.75" hidden="1" customHeight="1" x14ac:dyDescent="0.25">
      <c r="S475" s="205"/>
    </row>
    <row r="476" spans="19:19" ht="12.75" hidden="1" customHeight="1" x14ac:dyDescent="0.25">
      <c r="S476" s="205"/>
    </row>
    <row r="477" spans="19:19" ht="12.75" hidden="1" customHeight="1" x14ac:dyDescent="0.25">
      <c r="S477" s="205"/>
    </row>
    <row r="478" spans="19:19" ht="12.75" hidden="1" customHeight="1" x14ac:dyDescent="0.25">
      <c r="S478" s="205"/>
    </row>
    <row r="479" spans="19:19" ht="12.75" hidden="1" customHeight="1" x14ac:dyDescent="0.25">
      <c r="S479" s="205"/>
    </row>
    <row r="480" spans="19:19" ht="12.75" hidden="1" customHeight="1" x14ac:dyDescent="0.25">
      <c r="S480" s="205"/>
    </row>
    <row r="481" spans="19:19" ht="12.75" hidden="1" customHeight="1" x14ac:dyDescent="0.25">
      <c r="S481" s="205"/>
    </row>
    <row r="482" spans="19:19" ht="12.75" hidden="1" customHeight="1" x14ac:dyDescent="0.25">
      <c r="S482" s="205"/>
    </row>
    <row r="483" spans="19:19" ht="12.75" hidden="1" customHeight="1" x14ac:dyDescent="0.25">
      <c r="S483" s="205"/>
    </row>
    <row r="484" spans="19:19" ht="12.75" hidden="1" customHeight="1" x14ac:dyDescent="0.25">
      <c r="S484" s="205"/>
    </row>
    <row r="485" spans="19:19" ht="12.75" hidden="1" customHeight="1" x14ac:dyDescent="0.25">
      <c r="S485" s="205"/>
    </row>
    <row r="486" spans="19:19" ht="12.75" hidden="1" customHeight="1" x14ac:dyDescent="0.25">
      <c r="S486" s="205"/>
    </row>
    <row r="487" spans="19:19" ht="12.75" hidden="1" customHeight="1" x14ac:dyDescent="0.25">
      <c r="S487" s="205"/>
    </row>
    <row r="488" spans="19:19" ht="12.75" hidden="1" customHeight="1" x14ac:dyDescent="0.25">
      <c r="S488" s="205"/>
    </row>
    <row r="489" spans="19:19" ht="12.75" hidden="1" customHeight="1" x14ac:dyDescent="0.25">
      <c r="S489" s="205"/>
    </row>
    <row r="490" spans="19:19" ht="12.75" hidden="1" customHeight="1" x14ac:dyDescent="0.25">
      <c r="S490" s="205"/>
    </row>
    <row r="491" spans="19:19" ht="12.75" hidden="1" customHeight="1" x14ac:dyDescent="0.25">
      <c r="S491" s="205"/>
    </row>
    <row r="492" spans="19:19" ht="12.75" hidden="1" customHeight="1" x14ac:dyDescent="0.25">
      <c r="S492" s="205"/>
    </row>
    <row r="493" spans="19:19" ht="12.75" hidden="1" customHeight="1" x14ac:dyDescent="0.25">
      <c r="S493" s="205"/>
    </row>
    <row r="494" spans="19:19" ht="12.75" hidden="1" customHeight="1" x14ac:dyDescent="0.25">
      <c r="S494" s="205"/>
    </row>
    <row r="495" spans="19:19" ht="12.75" hidden="1" customHeight="1" x14ac:dyDescent="0.25">
      <c r="S495" s="205"/>
    </row>
    <row r="496" spans="19:19" ht="12.75" hidden="1" customHeight="1" x14ac:dyDescent="0.25">
      <c r="S496" s="205"/>
    </row>
    <row r="497" spans="19:19" ht="12.75" hidden="1" customHeight="1" x14ac:dyDescent="0.25">
      <c r="S497" s="205"/>
    </row>
    <row r="498" spans="19:19" ht="12.75" hidden="1" customHeight="1" x14ac:dyDescent="0.25">
      <c r="S498" s="205"/>
    </row>
    <row r="499" spans="19:19" ht="12.75" hidden="1" customHeight="1" x14ac:dyDescent="0.25">
      <c r="S499" s="205"/>
    </row>
    <row r="500" spans="19:19" ht="12.75" hidden="1" customHeight="1" x14ac:dyDescent="0.25">
      <c r="S500" s="205"/>
    </row>
    <row r="501" spans="19:19" ht="12.75" hidden="1" customHeight="1" x14ac:dyDescent="0.25">
      <c r="S501" s="205"/>
    </row>
    <row r="502" spans="19:19" ht="12.75" hidden="1" customHeight="1" x14ac:dyDescent="0.25">
      <c r="S502" s="205"/>
    </row>
    <row r="503" spans="19:19" ht="12.75" hidden="1" customHeight="1" x14ac:dyDescent="0.25">
      <c r="S503" s="205"/>
    </row>
    <row r="504" spans="19:19" ht="12.75" hidden="1" customHeight="1" x14ac:dyDescent="0.25">
      <c r="S504" s="205"/>
    </row>
    <row r="505" spans="19:19" ht="12.75" hidden="1" customHeight="1" x14ac:dyDescent="0.25">
      <c r="S505" s="205"/>
    </row>
    <row r="506" spans="19:19" ht="12.75" hidden="1" customHeight="1" x14ac:dyDescent="0.25">
      <c r="S506" s="205"/>
    </row>
    <row r="507" spans="19:19" ht="12.75" hidden="1" customHeight="1" x14ac:dyDescent="0.25">
      <c r="S507" s="205"/>
    </row>
    <row r="508" spans="19:19" ht="12.75" hidden="1" customHeight="1" x14ac:dyDescent="0.25">
      <c r="S508" s="205"/>
    </row>
    <row r="509" spans="19:19" ht="12.75" hidden="1" customHeight="1" x14ac:dyDescent="0.25">
      <c r="S509" s="205"/>
    </row>
    <row r="510" spans="19:19" ht="12.75" hidden="1" customHeight="1" x14ac:dyDescent="0.25">
      <c r="S510" s="205"/>
    </row>
    <row r="511" spans="19:19" ht="12.75" hidden="1" customHeight="1" x14ac:dyDescent="0.25">
      <c r="S511" s="205"/>
    </row>
    <row r="512" spans="19:19" ht="12.75" hidden="1" customHeight="1" x14ac:dyDescent="0.25">
      <c r="S512" s="205"/>
    </row>
    <row r="513" spans="19:19" ht="12.75" hidden="1" customHeight="1" x14ac:dyDescent="0.25">
      <c r="S513" s="205"/>
    </row>
    <row r="514" spans="19:19" ht="12.75" hidden="1" customHeight="1" x14ac:dyDescent="0.25">
      <c r="S514" s="205"/>
    </row>
    <row r="515" spans="19:19" ht="12.75" hidden="1" customHeight="1" x14ac:dyDescent="0.25">
      <c r="S515" s="205"/>
    </row>
    <row r="516" spans="19:19" ht="12.75" hidden="1" customHeight="1" x14ac:dyDescent="0.25">
      <c r="S516" s="205"/>
    </row>
    <row r="517" spans="19:19" ht="12.75" hidden="1" customHeight="1" x14ac:dyDescent="0.25">
      <c r="S517" s="205"/>
    </row>
    <row r="518" spans="19:19" ht="12.75" hidden="1" customHeight="1" x14ac:dyDescent="0.25">
      <c r="S518" s="205"/>
    </row>
    <row r="519" spans="19:19" ht="12.75" hidden="1" customHeight="1" x14ac:dyDescent="0.25">
      <c r="S519" s="205"/>
    </row>
    <row r="520" spans="19:19" ht="12.75" hidden="1" customHeight="1" x14ac:dyDescent="0.25">
      <c r="S520" s="205"/>
    </row>
    <row r="521" spans="19:19" ht="12.75" hidden="1" customHeight="1" x14ac:dyDescent="0.25">
      <c r="S521" s="205"/>
    </row>
    <row r="522" spans="19:19" ht="12.75" hidden="1" customHeight="1" x14ac:dyDescent="0.25">
      <c r="S522" s="205"/>
    </row>
    <row r="523" spans="19:19" ht="12.75" hidden="1" customHeight="1" x14ac:dyDescent="0.25">
      <c r="S523" s="205"/>
    </row>
    <row r="524" spans="19:19" ht="12.75" hidden="1" customHeight="1" x14ac:dyDescent="0.25">
      <c r="S524" s="205"/>
    </row>
    <row r="525" spans="19:19" ht="12.75" hidden="1" customHeight="1" x14ac:dyDescent="0.25">
      <c r="S525" s="205"/>
    </row>
    <row r="526" spans="19:19" ht="12.75" hidden="1" customHeight="1" x14ac:dyDescent="0.25">
      <c r="S526" s="205"/>
    </row>
    <row r="527" spans="19:19" ht="12.75" hidden="1" customHeight="1" x14ac:dyDescent="0.25">
      <c r="S527" s="205"/>
    </row>
    <row r="528" spans="19:19" ht="12.75" hidden="1" customHeight="1" x14ac:dyDescent="0.25">
      <c r="S528" s="205"/>
    </row>
    <row r="529" spans="19:19" ht="12.75" hidden="1" customHeight="1" x14ac:dyDescent="0.25">
      <c r="S529" s="205"/>
    </row>
    <row r="530" spans="19:19" ht="12.75" hidden="1" customHeight="1" x14ac:dyDescent="0.25">
      <c r="S530" s="205"/>
    </row>
    <row r="531" spans="19:19" ht="12.75" hidden="1" customHeight="1" x14ac:dyDescent="0.25">
      <c r="S531" s="205"/>
    </row>
    <row r="532" spans="19:19" ht="12.75" hidden="1" customHeight="1" x14ac:dyDescent="0.25">
      <c r="S532" s="205"/>
    </row>
    <row r="533" spans="19:19" ht="12.75" hidden="1" customHeight="1" x14ac:dyDescent="0.25">
      <c r="S533" s="205"/>
    </row>
    <row r="534" spans="19:19" ht="12.75" hidden="1" customHeight="1" x14ac:dyDescent="0.25">
      <c r="S534" s="205"/>
    </row>
    <row r="535" spans="19:19" ht="12.75" hidden="1" customHeight="1" x14ac:dyDescent="0.25">
      <c r="S535" s="205"/>
    </row>
    <row r="536" spans="19:19" ht="12.75" hidden="1" customHeight="1" x14ac:dyDescent="0.25">
      <c r="S536" s="205"/>
    </row>
    <row r="537" spans="19:19" ht="12.75" hidden="1" customHeight="1" x14ac:dyDescent="0.25">
      <c r="S537" s="205"/>
    </row>
    <row r="538" spans="19:19" ht="12.75" hidden="1" customHeight="1" x14ac:dyDescent="0.25">
      <c r="S538" s="205"/>
    </row>
    <row r="539" spans="19:19" ht="12.75" hidden="1" customHeight="1" x14ac:dyDescent="0.25">
      <c r="S539" s="205"/>
    </row>
    <row r="540" spans="19:19" ht="12.75" hidden="1" customHeight="1" x14ac:dyDescent="0.25">
      <c r="S540" s="205"/>
    </row>
    <row r="541" spans="19:19" ht="12.75" hidden="1" customHeight="1" x14ac:dyDescent="0.25">
      <c r="S541" s="205"/>
    </row>
    <row r="542" spans="19:19" ht="12.75" hidden="1" customHeight="1" x14ac:dyDescent="0.25">
      <c r="S542" s="205"/>
    </row>
    <row r="543" spans="19:19" ht="12.75" hidden="1" customHeight="1" x14ac:dyDescent="0.25">
      <c r="S543" s="205"/>
    </row>
    <row r="544" spans="19:19" ht="12.75" hidden="1" customHeight="1" x14ac:dyDescent="0.25">
      <c r="S544" s="205"/>
    </row>
    <row r="545" spans="19:19" ht="12.75" hidden="1" customHeight="1" x14ac:dyDescent="0.25">
      <c r="S545" s="205"/>
    </row>
    <row r="546" spans="19:19" ht="12.75" hidden="1" customHeight="1" x14ac:dyDescent="0.25">
      <c r="S546" s="205"/>
    </row>
    <row r="547" spans="19:19" ht="12.75" hidden="1" customHeight="1" x14ac:dyDescent="0.25">
      <c r="S547" s="205"/>
    </row>
    <row r="548" spans="19:19" ht="12.75" hidden="1" customHeight="1" x14ac:dyDescent="0.25">
      <c r="S548" s="205"/>
    </row>
    <row r="549" spans="19:19" ht="12.75" hidden="1" customHeight="1" x14ac:dyDescent="0.25">
      <c r="S549" s="205"/>
    </row>
    <row r="550" spans="19:19" ht="12.75" hidden="1" customHeight="1" x14ac:dyDescent="0.25">
      <c r="S550" s="205"/>
    </row>
    <row r="551" spans="19:19" ht="12.75" hidden="1" customHeight="1" x14ac:dyDescent="0.25">
      <c r="S551" s="205"/>
    </row>
    <row r="552" spans="19:19" ht="12.75" hidden="1" customHeight="1" x14ac:dyDescent="0.25">
      <c r="S552" s="205"/>
    </row>
    <row r="553" spans="19:19" ht="12.75" hidden="1" customHeight="1" x14ac:dyDescent="0.25">
      <c r="S553" s="205"/>
    </row>
    <row r="554" spans="19:19" ht="12.75" hidden="1" customHeight="1" x14ac:dyDescent="0.25">
      <c r="S554" s="205"/>
    </row>
    <row r="555" spans="19:19" ht="12.75" hidden="1" customHeight="1" x14ac:dyDescent="0.25">
      <c r="S555" s="205"/>
    </row>
    <row r="556" spans="19:19" ht="12.75" hidden="1" customHeight="1" x14ac:dyDescent="0.25">
      <c r="S556" s="205"/>
    </row>
    <row r="557" spans="19:19" ht="12.75" hidden="1" customHeight="1" x14ac:dyDescent="0.25">
      <c r="S557" s="205"/>
    </row>
    <row r="558" spans="19:19" ht="12.75" hidden="1" customHeight="1" x14ac:dyDescent="0.25">
      <c r="S558" s="205"/>
    </row>
    <row r="559" spans="19:19" ht="12.75" hidden="1" customHeight="1" x14ac:dyDescent="0.25">
      <c r="S559" s="205"/>
    </row>
    <row r="560" spans="19:19" ht="12.75" hidden="1" customHeight="1" x14ac:dyDescent="0.25">
      <c r="S560" s="205"/>
    </row>
    <row r="561" spans="19:19" ht="12.75" hidden="1" customHeight="1" x14ac:dyDescent="0.25">
      <c r="S561" s="205"/>
    </row>
    <row r="562" spans="19:19" ht="12.75" hidden="1" customHeight="1" x14ac:dyDescent="0.25">
      <c r="S562" s="205"/>
    </row>
    <row r="563" spans="19:19" ht="12.75" hidden="1" customHeight="1" x14ac:dyDescent="0.25">
      <c r="S563" s="205"/>
    </row>
    <row r="564" spans="19:19" ht="12.75" hidden="1" customHeight="1" x14ac:dyDescent="0.25">
      <c r="S564" s="205"/>
    </row>
    <row r="565" spans="19:19" ht="12.75" hidden="1" customHeight="1" x14ac:dyDescent="0.25">
      <c r="S565" s="205"/>
    </row>
    <row r="566" spans="19:19" ht="12.75" hidden="1" customHeight="1" x14ac:dyDescent="0.25">
      <c r="S566" s="205"/>
    </row>
    <row r="567" spans="19:19" ht="12.75" hidden="1" customHeight="1" x14ac:dyDescent="0.25">
      <c r="S567" s="205"/>
    </row>
    <row r="568" spans="19:19" ht="12.75" hidden="1" customHeight="1" x14ac:dyDescent="0.25">
      <c r="S568" s="205"/>
    </row>
    <row r="569" spans="19:19" ht="12.75" hidden="1" customHeight="1" x14ac:dyDescent="0.25">
      <c r="S569" s="205"/>
    </row>
    <row r="570" spans="19:19" ht="12.75" hidden="1" customHeight="1" x14ac:dyDescent="0.25">
      <c r="S570" s="205"/>
    </row>
    <row r="571" spans="19:19" ht="12.75" hidden="1" customHeight="1" x14ac:dyDescent="0.25">
      <c r="S571" s="205"/>
    </row>
    <row r="572" spans="19:19" ht="12.75" hidden="1" customHeight="1" x14ac:dyDescent="0.25">
      <c r="S572" s="205"/>
    </row>
    <row r="573" spans="19:19" ht="12.75" hidden="1" customHeight="1" x14ac:dyDescent="0.25">
      <c r="S573" s="205"/>
    </row>
    <row r="574" spans="19:19" ht="12.75" hidden="1" customHeight="1" x14ac:dyDescent="0.25">
      <c r="S574" s="205"/>
    </row>
    <row r="575" spans="19:19" ht="12.75" hidden="1" customHeight="1" x14ac:dyDescent="0.25">
      <c r="S575" s="205"/>
    </row>
    <row r="576" spans="19:19" ht="12.75" hidden="1" customHeight="1" x14ac:dyDescent="0.25">
      <c r="S576" s="205"/>
    </row>
    <row r="577" spans="19:19" ht="12.75" hidden="1" customHeight="1" x14ac:dyDescent="0.25">
      <c r="S577" s="205"/>
    </row>
    <row r="578" spans="19:19" ht="12.75" hidden="1" customHeight="1" x14ac:dyDescent="0.25">
      <c r="S578" s="205"/>
    </row>
    <row r="579" spans="19:19" ht="12.75" hidden="1" customHeight="1" x14ac:dyDescent="0.25">
      <c r="S579" s="205"/>
    </row>
    <row r="580" spans="19:19" ht="12.75" hidden="1" customHeight="1" x14ac:dyDescent="0.25">
      <c r="S580" s="205"/>
    </row>
    <row r="581" spans="19:19" ht="12.75" hidden="1" customHeight="1" x14ac:dyDescent="0.25">
      <c r="S581" s="205"/>
    </row>
    <row r="582" spans="19:19" ht="12.75" hidden="1" customHeight="1" x14ac:dyDescent="0.25">
      <c r="S582" s="205"/>
    </row>
    <row r="583" spans="19:19" ht="12.75" hidden="1" customHeight="1" x14ac:dyDescent="0.25">
      <c r="S583" s="205"/>
    </row>
    <row r="584" spans="19:19" ht="12.75" hidden="1" customHeight="1" x14ac:dyDescent="0.25">
      <c r="S584" s="205"/>
    </row>
    <row r="585" spans="19:19" ht="12.75" hidden="1" customHeight="1" x14ac:dyDescent="0.25">
      <c r="S585" s="205"/>
    </row>
    <row r="586" spans="19:19" ht="12.75" hidden="1" customHeight="1" x14ac:dyDescent="0.25">
      <c r="S586" s="205"/>
    </row>
    <row r="587" spans="19:19" ht="12.75" hidden="1" customHeight="1" x14ac:dyDescent="0.25">
      <c r="S587" s="205"/>
    </row>
    <row r="588" spans="19:19" ht="12.75" hidden="1" customHeight="1" x14ac:dyDescent="0.25">
      <c r="S588" s="205"/>
    </row>
    <row r="589" spans="19:19" ht="12.75" hidden="1" customHeight="1" x14ac:dyDescent="0.25">
      <c r="S589" s="205"/>
    </row>
    <row r="590" spans="19:19" ht="12.75" hidden="1" customHeight="1" x14ac:dyDescent="0.25">
      <c r="S590" s="205"/>
    </row>
    <row r="591" spans="19:19" ht="12.75" hidden="1" customHeight="1" x14ac:dyDescent="0.25">
      <c r="S591" s="205"/>
    </row>
    <row r="592" spans="19:19" ht="12.75" hidden="1" customHeight="1" x14ac:dyDescent="0.25">
      <c r="S592" s="205"/>
    </row>
    <row r="593" spans="19:19" ht="12.75" hidden="1" customHeight="1" x14ac:dyDescent="0.25">
      <c r="S593" s="205"/>
    </row>
    <row r="594" spans="19:19" ht="12.75" hidden="1" customHeight="1" x14ac:dyDescent="0.25">
      <c r="S594" s="205"/>
    </row>
    <row r="595" spans="19:19" ht="12.75" hidden="1" customHeight="1" x14ac:dyDescent="0.25">
      <c r="S595" s="205"/>
    </row>
    <row r="596" spans="19:19" ht="12.75" hidden="1" customHeight="1" x14ac:dyDescent="0.25">
      <c r="S596" s="205"/>
    </row>
    <row r="597" spans="19:19" ht="12.75" hidden="1" customHeight="1" x14ac:dyDescent="0.25">
      <c r="S597" s="205"/>
    </row>
    <row r="598" spans="19:19" ht="12.75" hidden="1" customHeight="1" x14ac:dyDescent="0.25">
      <c r="S598" s="205"/>
    </row>
    <row r="599" spans="19:19" ht="12.75" hidden="1" customHeight="1" x14ac:dyDescent="0.25">
      <c r="S599" s="205"/>
    </row>
    <row r="600" spans="19:19" ht="12.75" hidden="1" customHeight="1" x14ac:dyDescent="0.25">
      <c r="S600" s="205"/>
    </row>
    <row r="601" spans="19:19" ht="12.75" hidden="1" customHeight="1" x14ac:dyDescent="0.25">
      <c r="S601" s="205"/>
    </row>
    <row r="602" spans="19:19" ht="12.75" hidden="1" customHeight="1" x14ac:dyDescent="0.25">
      <c r="S602" s="205"/>
    </row>
    <row r="603" spans="19:19" ht="12.75" hidden="1" customHeight="1" x14ac:dyDescent="0.25">
      <c r="S603" s="205"/>
    </row>
    <row r="604" spans="19:19" ht="12.75" hidden="1" customHeight="1" x14ac:dyDescent="0.25">
      <c r="S604" s="205"/>
    </row>
    <row r="605" spans="19:19" ht="12.75" hidden="1" customHeight="1" x14ac:dyDescent="0.25">
      <c r="S605" s="205"/>
    </row>
    <row r="606" spans="19:19" ht="12.75" hidden="1" customHeight="1" x14ac:dyDescent="0.25">
      <c r="S606" s="205"/>
    </row>
    <row r="607" spans="19:19" ht="12.75" hidden="1" customHeight="1" x14ac:dyDescent="0.25">
      <c r="S607" s="205"/>
    </row>
    <row r="608" spans="19:19" ht="12.75" hidden="1" customHeight="1" x14ac:dyDescent="0.25">
      <c r="S608" s="205"/>
    </row>
    <row r="609" spans="19:19" ht="12.75" hidden="1" customHeight="1" x14ac:dyDescent="0.25">
      <c r="S609" s="205"/>
    </row>
    <row r="610" spans="19:19" ht="12.75" hidden="1" customHeight="1" x14ac:dyDescent="0.25">
      <c r="S610" s="205"/>
    </row>
    <row r="611" spans="19:19" ht="12.75" hidden="1" customHeight="1" x14ac:dyDescent="0.25">
      <c r="S611" s="205"/>
    </row>
    <row r="612" spans="19:19" ht="12.75" hidden="1" customHeight="1" x14ac:dyDescent="0.25">
      <c r="S612" s="205"/>
    </row>
    <row r="613" spans="19:19" ht="12.75" hidden="1" customHeight="1" x14ac:dyDescent="0.25">
      <c r="S613" s="205"/>
    </row>
    <row r="614" spans="19:19" ht="12.75" hidden="1" customHeight="1" x14ac:dyDescent="0.25">
      <c r="S614" s="205"/>
    </row>
    <row r="615" spans="19:19" ht="12.75" hidden="1" customHeight="1" x14ac:dyDescent="0.25">
      <c r="S615" s="205"/>
    </row>
    <row r="616" spans="19:19" ht="12.75" hidden="1" customHeight="1" x14ac:dyDescent="0.25">
      <c r="S616" s="205"/>
    </row>
    <row r="617" spans="19:19" ht="12.75" hidden="1" customHeight="1" x14ac:dyDescent="0.25">
      <c r="S617" s="205"/>
    </row>
    <row r="618" spans="19:19" ht="12.75" hidden="1" customHeight="1" x14ac:dyDescent="0.25">
      <c r="S618" s="205"/>
    </row>
    <row r="619" spans="19:19" ht="12.75" hidden="1" customHeight="1" x14ac:dyDescent="0.25">
      <c r="S619" s="205"/>
    </row>
    <row r="620" spans="19:19" ht="12.75" hidden="1" customHeight="1" x14ac:dyDescent="0.25">
      <c r="S620" s="205"/>
    </row>
    <row r="621" spans="19:19" ht="12.75" hidden="1" customHeight="1" x14ac:dyDescent="0.25">
      <c r="S621" s="205"/>
    </row>
    <row r="622" spans="19:19" ht="12.75" hidden="1" customHeight="1" x14ac:dyDescent="0.25">
      <c r="S622" s="205"/>
    </row>
    <row r="623" spans="19:19" ht="12.75" hidden="1" customHeight="1" x14ac:dyDescent="0.25">
      <c r="S623" s="205"/>
    </row>
    <row r="624" spans="19:19" ht="12.75" hidden="1" customHeight="1" x14ac:dyDescent="0.25">
      <c r="S624" s="205"/>
    </row>
    <row r="625" spans="19:19" ht="12.75" hidden="1" customHeight="1" x14ac:dyDescent="0.25">
      <c r="S625" s="205"/>
    </row>
    <row r="626" spans="19:19" ht="12.75" hidden="1" customHeight="1" x14ac:dyDescent="0.25">
      <c r="S626" s="205"/>
    </row>
    <row r="627" spans="19:19" ht="12.75" hidden="1" customHeight="1" x14ac:dyDescent="0.25">
      <c r="S627" s="205"/>
    </row>
    <row r="628" spans="19:19" ht="12.75" hidden="1" customHeight="1" x14ac:dyDescent="0.25">
      <c r="S628" s="205"/>
    </row>
    <row r="629" spans="19:19" ht="12.75" hidden="1" customHeight="1" x14ac:dyDescent="0.25">
      <c r="S629" s="205"/>
    </row>
    <row r="630" spans="19:19" ht="12.75" hidden="1" customHeight="1" x14ac:dyDescent="0.25">
      <c r="S630" s="205"/>
    </row>
    <row r="631" spans="19:19" ht="12.75" hidden="1" customHeight="1" x14ac:dyDescent="0.25">
      <c r="S631" s="205"/>
    </row>
    <row r="632" spans="19:19" ht="12.75" hidden="1" customHeight="1" x14ac:dyDescent="0.25">
      <c r="S632" s="205"/>
    </row>
    <row r="633" spans="19:19" ht="12.75" hidden="1" customHeight="1" x14ac:dyDescent="0.25">
      <c r="S633" s="205"/>
    </row>
    <row r="634" spans="19:19" ht="12.75" hidden="1" customHeight="1" x14ac:dyDescent="0.25">
      <c r="S634" s="205"/>
    </row>
    <row r="635" spans="19:19" ht="12.75" hidden="1" customHeight="1" x14ac:dyDescent="0.25">
      <c r="S635" s="205"/>
    </row>
    <row r="636" spans="19:19" ht="12.75" hidden="1" customHeight="1" x14ac:dyDescent="0.25">
      <c r="S636" s="205"/>
    </row>
    <row r="637" spans="19:19" ht="12.75" hidden="1" customHeight="1" x14ac:dyDescent="0.25">
      <c r="S637" s="205"/>
    </row>
    <row r="638" spans="19:19" ht="12.75" hidden="1" customHeight="1" x14ac:dyDescent="0.25">
      <c r="S638" s="205"/>
    </row>
    <row r="639" spans="19:19" ht="12.75" hidden="1" customHeight="1" x14ac:dyDescent="0.25">
      <c r="S639" s="205"/>
    </row>
    <row r="640" spans="19:19" ht="12.75" hidden="1" customHeight="1" x14ac:dyDescent="0.25">
      <c r="S640" s="205"/>
    </row>
    <row r="641" spans="19:19" ht="12.75" hidden="1" customHeight="1" x14ac:dyDescent="0.25">
      <c r="S641" s="205"/>
    </row>
    <row r="642" spans="19:19" ht="12.75" hidden="1" customHeight="1" x14ac:dyDescent="0.25">
      <c r="S642" s="205"/>
    </row>
    <row r="643" spans="19:19" ht="12.75" hidden="1" customHeight="1" x14ac:dyDescent="0.25">
      <c r="S643" s="205"/>
    </row>
    <row r="644" spans="19:19" ht="12.75" hidden="1" customHeight="1" x14ac:dyDescent="0.25">
      <c r="S644" s="205"/>
    </row>
    <row r="645" spans="19:19" ht="12.75" hidden="1" customHeight="1" x14ac:dyDescent="0.25">
      <c r="S645" s="205"/>
    </row>
    <row r="646" spans="19:19" ht="12.75" hidden="1" customHeight="1" x14ac:dyDescent="0.25">
      <c r="S646" s="205"/>
    </row>
    <row r="647" spans="19:19" ht="12.75" hidden="1" customHeight="1" x14ac:dyDescent="0.25">
      <c r="S647" s="205"/>
    </row>
    <row r="648" spans="19:19" ht="12.75" hidden="1" customHeight="1" x14ac:dyDescent="0.25">
      <c r="S648" s="205"/>
    </row>
    <row r="649" spans="19:19" ht="12.75" hidden="1" customHeight="1" x14ac:dyDescent="0.25">
      <c r="S649" s="205"/>
    </row>
    <row r="650" spans="19:19" ht="12.75" hidden="1" customHeight="1" x14ac:dyDescent="0.25">
      <c r="S650" s="205"/>
    </row>
    <row r="651" spans="19:19" ht="12.75" hidden="1" customHeight="1" x14ac:dyDescent="0.25">
      <c r="S651" s="205"/>
    </row>
    <row r="652" spans="19:19" ht="12.75" hidden="1" customHeight="1" x14ac:dyDescent="0.25">
      <c r="S652" s="205"/>
    </row>
    <row r="653" spans="19:19" ht="12.75" hidden="1" customHeight="1" x14ac:dyDescent="0.25">
      <c r="S653" s="205"/>
    </row>
    <row r="654" spans="19:19" ht="12.75" hidden="1" customHeight="1" x14ac:dyDescent="0.25">
      <c r="S654" s="205"/>
    </row>
    <row r="655" spans="19:19" ht="12.75" hidden="1" customHeight="1" x14ac:dyDescent="0.25">
      <c r="S655" s="205"/>
    </row>
    <row r="656" spans="19:19" ht="12.75" hidden="1" customHeight="1" x14ac:dyDescent="0.25">
      <c r="S656" s="205"/>
    </row>
    <row r="657" spans="19:19" ht="12.75" hidden="1" customHeight="1" x14ac:dyDescent="0.25">
      <c r="S657" s="205"/>
    </row>
    <row r="658" spans="19:19" ht="12.75" hidden="1" customHeight="1" x14ac:dyDescent="0.25">
      <c r="S658" s="205"/>
    </row>
    <row r="659" spans="19:19" ht="12.75" hidden="1" customHeight="1" x14ac:dyDescent="0.25">
      <c r="S659" s="205"/>
    </row>
    <row r="660" spans="19:19" ht="12.75" hidden="1" customHeight="1" x14ac:dyDescent="0.25">
      <c r="S660" s="205"/>
    </row>
    <row r="661" spans="19:19" ht="12.75" hidden="1" customHeight="1" x14ac:dyDescent="0.25">
      <c r="S661" s="205"/>
    </row>
    <row r="662" spans="19:19" ht="12.75" hidden="1" customHeight="1" x14ac:dyDescent="0.25">
      <c r="S662" s="205"/>
    </row>
    <row r="663" spans="19:19" ht="12.75" hidden="1" customHeight="1" x14ac:dyDescent="0.25">
      <c r="S663" s="205"/>
    </row>
    <row r="664" spans="19:19" ht="12.75" hidden="1" customHeight="1" x14ac:dyDescent="0.25">
      <c r="S664" s="205"/>
    </row>
    <row r="665" spans="19:19" ht="12.75" hidden="1" customHeight="1" x14ac:dyDescent="0.25">
      <c r="S665" s="205"/>
    </row>
    <row r="666" spans="19:19" ht="12.75" hidden="1" customHeight="1" x14ac:dyDescent="0.25">
      <c r="S666" s="205"/>
    </row>
    <row r="667" spans="19:19" ht="12.75" hidden="1" customHeight="1" x14ac:dyDescent="0.25">
      <c r="S667" s="205"/>
    </row>
    <row r="668" spans="19:19" ht="12.75" hidden="1" customHeight="1" x14ac:dyDescent="0.25">
      <c r="S668" s="205"/>
    </row>
    <row r="669" spans="19:19" ht="12.75" hidden="1" customHeight="1" x14ac:dyDescent="0.25">
      <c r="S669" s="205"/>
    </row>
    <row r="670" spans="19:19" ht="12.75" hidden="1" customHeight="1" x14ac:dyDescent="0.25">
      <c r="S670" s="205"/>
    </row>
    <row r="671" spans="19:19" ht="12.75" hidden="1" customHeight="1" x14ac:dyDescent="0.25">
      <c r="S671" s="205"/>
    </row>
    <row r="672" spans="19:19" ht="12.75" hidden="1" customHeight="1" x14ac:dyDescent="0.25">
      <c r="S672" s="205"/>
    </row>
    <row r="673" spans="19:19" ht="12.75" hidden="1" customHeight="1" x14ac:dyDescent="0.25">
      <c r="S673" s="205"/>
    </row>
    <row r="674" spans="19:19" ht="12.75" hidden="1" customHeight="1" x14ac:dyDescent="0.25">
      <c r="S674" s="205"/>
    </row>
    <row r="675" spans="19:19" ht="12.75" hidden="1" customHeight="1" x14ac:dyDescent="0.25">
      <c r="S675" s="205"/>
    </row>
    <row r="676" spans="19:19" ht="12.75" hidden="1" customHeight="1" x14ac:dyDescent="0.25">
      <c r="S676" s="205"/>
    </row>
    <row r="677" spans="19:19" ht="12.75" hidden="1" customHeight="1" x14ac:dyDescent="0.25">
      <c r="S677" s="205"/>
    </row>
    <row r="678" spans="19:19" ht="12.75" hidden="1" customHeight="1" x14ac:dyDescent="0.25">
      <c r="S678" s="205"/>
    </row>
    <row r="679" spans="19:19" ht="12.75" hidden="1" customHeight="1" x14ac:dyDescent="0.25">
      <c r="S679" s="205"/>
    </row>
    <row r="680" spans="19:19" ht="12.75" hidden="1" customHeight="1" x14ac:dyDescent="0.25">
      <c r="S680" s="205"/>
    </row>
    <row r="681" spans="19:19" ht="12.75" hidden="1" customHeight="1" x14ac:dyDescent="0.25">
      <c r="S681" s="205"/>
    </row>
    <row r="682" spans="19:19" ht="12.75" hidden="1" customHeight="1" x14ac:dyDescent="0.25">
      <c r="S682" s="205"/>
    </row>
    <row r="683" spans="19:19" ht="12.75" hidden="1" customHeight="1" x14ac:dyDescent="0.25">
      <c r="S683" s="205"/>
    </row>
    <row r="684" spans="19:19" ht="12.75" hidden="1" customHeight="1" x14ac:dyDescent="0.25">
      <c r="S684" s="205"/>
    </row>
    <row r="685" spans="19:19" ht="12.75" hidden="1" customHeight="1" x14ac:dyDescent="0.25">
      <c r="S685" s="205"/>
    </row>
    <row r="686" spans="19:19" ht="12.75" hidden="1" customHeight="1" x14ac:dyDescent="0.25">
      <c r="S686" s="205"/>
    </row>
    <row r="687" spans="19:19" ht="12.75" hidden="1" customHeight="1" x14ac:dyDescent="0.25">
      <c r="S687" s="205"/>
    </row>
    <row r="688" spans="19:19" ht="12.75" hidden="1" customHeight="1" x14ac:dyDescent="0.25">
      <c r="S688" s="205"/>
    </row>
    <row r="689" spans="19:19" ht="12.75" hidden="1" customHeight="1" x14ac:dyDescent="0.25">
      <c r="S689" s="205"/>
    </row>
    <row r="690" spans="19:19" ht="12.75" hidden="1" customHeight="1" x14ac:dyDescent="0.25">
      <c r="S690" s="205"/>
    </row>
    <row r="691" spans="19:19" ht="12.75" hidden="1" customHeight="1" x14ac:dyDescent="0.25">
      <c r="S691" s="205"/>
    </row>
    <row r="692" spans="19:19" ht="12.75" hidden="1" customHeight="1" x14ac:dyDescent="0.25">
      <c r="S692" s="205"/>
    </row>
    <row r="693" spans="19:19" ht="12.75" hidden="1" customHeight="1" x14ac:dyDescent="0.25">
      <c r="S693" s="205"/>
    </row>
    <row r="694" spans="19:19" ht="12.75" hidden="1" customHeight="1" x14ac:dyDescent="0.25">
      <c r="S694" s="205"/>
    </row>
    <row r="695" spans="19:19" ht="12.75" hidden="1" customHeight="1" x14ac:dyDescent="0.25">
      <c r="S695" s="205"/>
    </row>
    <row r="696" spans="19:19" ht="12.75" hidden="1" customHeight="1" x14ac:dyDescent="0.25">
      <c r="S696" s="205"/>
    </row>
    <row r="697" spans="19:19" ht="12.75" hidden="1" customHeight="1" x14ac:dyDescent="0.25">
      <c r="S697" s="205"/>
    </row>
    <row r="698" spans="19:19" ht="12.75" hidden="1" customHeight="1" x14ac:dyDescent="0.25">
      <c r="S698" s="205"/>
    </row>
    <row r="699" spans="19:19" ht="12.75" hidden="1" customHeight="1" x14ac:dyDescent="0.25">
      <c r="S699" s="205"/>
    </row>
    <row r="700" spans="19:19" ht="12.75" hidden="1" customHeight="1" x14ac:dyDescent="0.25">
      <c r="S700" s="205"/>
    </row>
    <row r="701" spans="19:19" ht="12.75" hidden="1" customHeight="1" x14ac:dyDescent="0.25">
      <c r="S701" s="205"/>
    </row>
    <row r="702" spans="19:19" ht="12.75" hidden="1" customHeight="1" x14ac:dyDescent="0.25">
      <c r="S702" s="205"/>
    </row>
    <row r="703" spans="19:19" ht="12.75" hidden="1" customHeight="1" x14ac:dyDescent="0.25">
      <c r="S703" s="205"/>
    </row>
    <row r="704" spans="19:19" ht="12.75" hidden="1" customHeight="1" x14ac:dyDescent="0.25">
      <c r="S704" s="205"/>
    </row>
    <row r="705" spans="19:19" ht="12.75" hidden="1" customHeight="1" x14ac:dyDescent="0.25">
      <c r="S705" s="205"/>
    </row>
    <row r="706" spans="19:19" ht="12.75" hidden="1" customHeight="1" x14ac:dyDescent="0.25">
      <c r="S706" s="205"/>
    </row>
    <row r="707" spans="19:19" ht="12.75" hidden="1" customHeight="1" x14ac:dyDescent="0.25">
      <c r="S707" s="205"/>
    </row>
    <row r="708" spans="19:19" ht="12.75" hidden="1" customHeight="1" x14ac:dyDescent="0.25">
      <c r="S708" s="205"/>
    </row>
    <row r="709" spans="19:19" ht="12.75" hidden="1" customHeight="1" x14ac:dyDescent="0.25">
      <c r="S709" s="205"/>
    </row>
    <row r="710" spans="19:19" ht="12.75" hidden="1" customHeight="1" x14ac:dyDescent="0.25">
      <c r="S710" s="205"/>
    </row>
    <row r="711" spans="19:19" ht="12.75" hidden="1" customHeight="1" x14ac:dyDescent="0.25">
      <c r="S711" s="205"/>
    </row>
    <row r="712" spans="19:19" ht="12.75" hidden="1" customHeight="1" x14ac:dyDescent="0.25">
      <c r="S712" s="205"/>
    </row>
    <row r="713" spans="19:19" ht="12.75" hidden="1" customHeight="1" x14ac:dyDescent="0.25">
      <c r="S713" s="205"/>
    </row>
    <row r="714" spans="19:19" ht="12.75" hidden="1" customHeight="1" x14ac:dyDescent="0.25">
      <c r="S714" s="205"/>
    </row>
    <row r="715" spans="19:19" ht="12.75" hidden="1" customHeight="1" x14ac:dyDescent="0.25">
      <c r="S715" s="205"/>
    </row>
    <row r="716" spans="19:19" ht="12.75" hidden="1" customHeight="1" x14ac:dyDescent="0.25">
      <c r="S716" s="205"/>
    </row>
  </sheetData>
  <sheetProtection algorithmName="SHA-512" hashValue="oEEjE3oosSTVoSpt2I3qdEAatzUOmrZImGg0BJxAyl8hCdHSm8T5td70usfXbX/wR/N1m96RyHAjNaCPYghBMQ==" saltValue="JnU0B/TEmYBnCniVPncgWA==" spinCount="100000" sheet="1" objects="1" scenarios="1"/>
  <mergeCells count="172">
    <mergeCell ref="I104:Q104"/>
    <mergeCell ref="C105:D105"/>
    <mergeCell ref="I105:Q106"/>
    <mergeCell ref="C106:D106"/>
    <mergeCell ref="B107:Q107"/>
    <mergeCell ref="B108:Q108"/>
    <mergeCell ref="I98:Q98"/>
    <mergeCell ref="C99:D99"/>
    <mergeCell ref="I99:Q100"/>
    <mergeCell ref="C100:D100"/>
    <mergeCell ref="I101:Q101"/>
    <mergeCell ref="C102:D102"/>
    <mergeCell ref="I102:Q103"/>
    <mergeCell ref="C103:D103"/>
    <mergeCell ref="I92:Q92"/>
    <mergeCell ref="C93:D93"/>
    <mergeCell ref="I93:Q94"/>
    <mergeCell ref="C94:D94"/>
    <mergeCell ref="I95:Q95"/>
    <mergeCell ref="C96:D96"/>
    <mergeCell ref="I96:Q97"/>
    <mergeCell ref="C97:D97"/>
    <mergeCell ref="I86:Q86"/>
    <mergeCell ref="C87:D87"/>
    <mergeCell ref="I87:Q88"/>
    <mergeCell ref="C88:D88"/>
    <mergeCell ref="I89:Q89"/>
    <mergeCell ref="C90:D90"/>
    <mergeCell ref="I90:Q91"/>
    <mergeCell ref="C91:D91"/>
    <mergeCell ref="B68:Q68"/>
    <mergeCell ref="K69:Q69"/>
    <mergeCell ref="B70:Q70"/>
    <mergeCell ref="B71:Q71"/>
    <mergeCell ref="C72:D72"/>
    <mergeCell ref="H72:H106"/>
    <mergeCell ref="I72:Q73"/>
    <mergeCell ref="C73:D73"/>
    <mergeCell ref="I74:Q74"/>
    <mergeCell ref="I80:Q80"/>
    <mergeCell ref="C81:D81"/>
    <mergeCell ref="I81:Q82"/>
    <mergeCell ref="C82:D82"/>
    <mergeCell ref="I83:Q83"/>
    <mergeCell ref="C84:D84"/>
    <mergeCell ref="I84:Q85"/>
    <mergeCell ref="C85:D85"/>
    <mergeCell ref="C75:D75"/>
    <mergeCell ref="I75:Q76"/>
    <mergeCell ref="C76:D76"/>
    <mergeCell ref="I77:Q77"/>
    <mergeCell ref="C78:D78"/>
    <mergeCell ref="I78:Q79"/>
    <mergeCell ref="C79:D79"/>
    <mergeCell ref="B64:Q64"/>
    <mergeCell ref="B65:F65"/>
    <mergeCell ref="G65:G66"/>
    <mergeCell ref="H65:M65"/>
    <mergeCell ref="N65:Q65"/>
    <mergeCell ref="B66:F66"/>
    <mergeCell ref="H66:M66"/>
    <mergeCell ref="N66:Q66"/>
    <mergeCell ref="B67:Q67"/>
    <mergeCell ref="B58:Q58"/>
    <mergeCell ref="B59:Q59"/>
    <mergeCell ref="B60:Q60"/>
    <mergeCell ref="B61:Q61"/>
    <mergeCell ref="B62:F62"/>
    <mergeCell ref="G62:G63"/>
    <mergeCell ref="H62:M62"/>
    <mergeCell ref="N62:Q62"/>
    <mergeCell ref="B63:F63"/>
    <mergeCell ref="H63:M63"/>
    <mergeCell ref="N63:Q63"/>
    <mergeCell ref="F55:N55"/>
    <mergeCell ref="O55:Q55"/>
    <mergeCell ref="F56:N56"/>
    <mergeCell ref="O56:Q56"/>
    <mergeCell ref="F57:N57"/>
    <mergeCell ref="O57:Q57"/>
    <mergeCell ref="O51:Q51"/>
    <mergeCell ref="B52:C52"/>
    <mergeCell ref="D52:E52"/>
    <mergeCell ref="F52:N52"/>
    <mergeCell ref="O52:Q52"/>
    <mergeCell ref="F53:J53"/>
    <mergeCell ref="L53:N53"/>
    <mergeCell ref="O53:Q54"/>
    <mergeCell ref="F54:J54"/>
    <mergeCell ref="L54:N54"/>
    <mergeCell ref="B48:Q48"/>
    <mergeCell ref="B49:G49"/>
    <mergeCell ref="H49:J49"/>
    <mergeCell ref="K49:Q49"/>
    <mergeCell ref="B50:C50"/>
    <mergeCell ref="D50:E50"/>
    <mergeCell ref="F50:N51"/>
    <mergeCell ref="O50:Q50"/>
    <mergeCell ref="B51:C51"/>
    <mergeCell ref="D51:E51"/>
    <mergeCell ref="B42:Q42"/>
    <mergeCell ref="B43:Q43"/>
    <mergeCell ref="B44:Q44"/>
    <mergeCell ref="B45:Q45"/>
    <mergeCell ref="K46:Q46"/>
    <mergeCell ref="B47:Q47"/>
    <mergeCell ref="C34:E34"/>
    <mergeCell ref="B36:G36"/>
    <mergeCell ref="I36:P36"/>
    <mergeCell ref="B38:G38"/>
    <mergeCell ref="I38:P38"/>
    <mergeCell ref="B40:G40"/>
    <mergeCell ref="I40:P40"/>
    <mergeCell ref="B26:Q26"/>
    <mergeCell ref="B28:Q28"/>
    <mergeCell ref="B29:Q29"/>
    <mergeCell ref="B30:Q30"/>
    <mergeCell ref="B31:Q31"/>
    <mergeCell ref="B33:Q33"/>
    <mergeCell ref="B21:H22"/>
    <mergeCell ref="I21:Q21"/>
    <mergeCell ref="I22:Q22"/>
    <mergeCell ref="B23:Q23"/>
    <mergeCell ref="B24:E24"/>
    <mergeCell ref="F24:G24"/>
    <mergeCell ref="H24:J24"/>
    <mergeCell ref="K24:L24"/>
    <mergeCell ref="M24:O24"/>
    <mergeCell ref="P24:Q24"/>
    <mergeCell ref="B6:N6"/>
    <mergeCell ref="P6:Q6"/>
    <mergeCell ref="D7:M7"/>
    <mergeCell ref="D8:M8"/>
    <mergeCell ref="O8:P8"/>
    <mergeCell ref="B19:H19"/>
    <mergeCell ref="I19:J19"/>
    <mergeCell ref="K19:Q19"/>
    <mergeCell ref="B20:H20"/>
    <mergeCell ref="I20:J20"/>
    <mergeCell ref="K20:M20"/>
    <mergeCell ref="O20:Q20"/>
    <mergeCell ref="D14:M14"/>
    <mergeCell ref="D15:M15"/>
    <mergeCell ref="B16:Q16"/>
    <mergeCell ref="B17:Q17"/>
    <mergeCell ref="B18:H18"/>
    <mergeCell ref="I18:J18"/>
    <mergeCell ref="K18:Q18"/>
    <mergeCell ref="A1:A1048576"/>
    <mergeCell ref="R1:R1048576"/>
    <mergeCell ref="F34:Q34"/>
    <mergeCell ref="I41:P41"/>
    <mergeCell ref="I39:P39"/>
    <mergeCell ref="I37:P37"/>
    <mergeCell ref="B41:G41"/>
    <mergeCell ref="B39:G39"/>
    <mergeCell ref="B37:G37"/>
    <mergeCell ref="B35:Q35"/>
    <mergeCell ref="B1:M1"/>
    <mergeCell ref="N1:Q1"/>
    <mergeCell ref="D2:M2"/>
    <mergeCell ref="O2:P2"/>
    <mergeCell ref="D3:M3"/>
    <mergeCell ref="D4:M4"/>
    <mergeCell ref="O4:P4"/>
    <mergeCell ref="B9:M9"/>
    <mergeCell ref="D10:M10"/>
    <mergeCell ref="P10:Q10"/>
    <mergeCell ref="D11:M11"/>
    <mergeCell ref="B12:Q12"/>
    <mergeCell ref="D13:M13"/>
    <mergeCell ref="D5:M5"/>
  </mergeCells>
  <conditionalFormatting sqref="H49:J49">
    <cfRule type="cellIs" dxfId="39" priority="1" operator="equal">
      <formula>"No - Please review  your entries."</formula>
    </cfRule>
    <cfRule type="cellIs" dxfId="38" priority="2" operator="equal">
      <formula>"Yes"</formula>
    </cfRule>
  </conditionalFormatting>
  <dataValidations count="4">
    <dataValidation type="textLength" allowBlank="1" showInputMessage="1" showErrorMessage="1" sqref="E72:E73 E75:E76 E78:E79 E81:E82 E84:E85 E87:E88 E90:E91 E93:E94 E96:E97 E99:E100 E105:E106 E102:E103" xr:uid="{1155A9AB-0460-45B6-8959-D80B6506D387}">
      <formula1>1</formula1>
      <formula2>2</formula2>
    </dataValidation>
    <dataValidation type="list" allowBlank="1" showInputMessage="1" showErrorMessage="1" sqref="D52:E52" xr:uid="{6B303F7B-D06E-4FDC-AD9A-C5FEE084C696}">
      <formula1>Yes_No</formula1>
    </dataValidation>
    <dataValidation type="textLength" operator="lessThanOrEqual" allowBlank="1" showInputMessage="1" showErrorMessage="1" errorTitle="Character Limit Exceeded" error="The character limit has been exceeded.  To edit the text, click retry.  To delete the text, click cancel." sqref="F84:G85 F87:G88 H72 F78:G79 F96:G97 F90:G91 F99:G100 F102:G103 F75:G76 F93:G94 F105:G106 F72:G73 F81:G82" xr:uid="{521E9098-6F11-40FF-A61C-BA787863599C}">
      <formula1>180</formula1>
    </dataValidation>
    <dataValidation type="textLength" operator="lessThanOrEqual" allowBlank="1" showInputMessage="1" showErrorMessage="1" errorTitle="Character Limit Exceeded" error="The character limit has been exceeded.  To edit the text, click retry.  To delete the text, click cancel." sqref="I102:Q103 I75:Q76 I78:Q79 I81:Q82 I84:Q85 I87:Q88 I90:Q91 I93:Q94 I96:Q97 I99:Q100 I105:Q106 I72:Q73" xr:uid="{B8443F39-1980-4B17-865B-43C6F03463A1}">
      <formula1>3000</formula1>
    </dataValidation>
  </dataValidations>
  <hyperlinks>
    <hyperlink ref="O7" location="Narrative!B71" display="Explain" xr:uid="{7CC8CAEB-1849-4047-BC9A-F6178DB36370}"/>
    <hyperlink ref="O11" location="Narrative!B71" display="Explain" xr:uid="{A99366F9-4FC9-4474-8A81-EEB2546A4139}"/>
    <hyperlink ref="B61:Q61" r:id="rId1" display="Transfer Request Form" xr:uid="{6CC6F394-8F11-485F-9B08-9F96E6ABB73B}"/>
  </hyperlinks>
  <printOptions horizontalCentered="1"/>
  <pageMargins left="0.7" right="0.7" top="0.75" bottom="0.75" header="0.3" footer="0.3"/>
  <pageSetup scale="76" orientation="portrait" horizontalDpi="4294967295" verticalDpi="4294967295" r:id="rId2"/>
  <headerFooter>
    <oddFooter>&amp;L&amp;"Times New Roman,Regular"&amp;8&amp;D&amp;R&amp;"Times New Roman,Regular"&amp;8Title III, Part A
Individual Application</oddFooter>
  </headerFooter>
  <rowBreaks count="2" manualBreakCount="2">
    <brk id="45" max="17" man="1"/>
    <brk id="68" max="16383" man="1"/>
  </rowBreaks>
  <colBreaks count="1" manualBreakCount="1">
    <brk id="18" max="1048575" man="1"/>
  </colBreaks>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D7333-FDC2-43DB-8C4B-6F9DA6A44D17}">
  <sheetPr codeName="Sheet2"/>
  <dimension ref="A1:S716"/>
  <sheetViews>
    <sheetView showGridLines="0" zoomScaleNormal="100" workbookViewId="0">
      <selection activeCell="B55" sqref="B55:I55"/>
    </sheetView>
  </sheetViews>
  <sheetFormatPr defaultColWidth="0" defaultRowHeight="13.2" zeroHeight="1" x14ac:dyDescent="0.25"/>
  <cols>
    <col min="1" max="1" width="1.44140625" style="390" customWidth="1"/>
    <col min="2" max="2" width="9.5546875" style="1" customWidth="1"/>
    <col min="3" max="3" width="4.6640625" style="1" customWidth="1"/>
    <col min="4" max="4" width="6.6640625" style="1" customWidth="1"/>
    <col min="5" max="5" width="9.33203125" style="1" customWidth="1"/>
    <col min="6" max="6" width="10.109375" style="1" customWidth="1"/>
    <col min="7" max="7" width="9.33203125" style="1" customWidth="1"/>
    <col min="8" max="8" width="5.6640625" style="1" customWidth="1"/>
    <col min="9" max="9" width="12.33203125" style="1" customWidth="1"/>
    <col min="10" max="10" width="7.88671875" style="1" customWidth="1"/>
    <col min="11" max="12" width="6.6640625" style="1" customWidth="1"/>
    <col min="13" max="13" width="6" style="1" customWidth="1"/>
    <col min="14" max="14" width="4.6640625" style="1" customWidth="1"/>
    <col min="15" max="15" width="5" style="1" customWidth="1"/>
    <col min="16" max="16" width="8.109375" style="1" customWidth="1"/>
    <col min="17" max="17" width="8.44140625" style="1" customWidth="1"/>
    <col min="18" max="18" width="1.44140625" style="446" customWidth="1"/>
    <col min="19" max="19" width="20.44140625" style="197" customWidth="1"/>
    <col min="20" max="16384" width="9.109375" style="197" hidden="1"/>
  </cols>
  <sheetData>
    <row r="1" spans="2:19" ht="26.25" customHeight="1" x14ac:dyDescent="0.25">
      <c r="B1" s="237" t="str">
        <f>'Main Page'!$G$9</f>
        <v>2026-2027</v>
      </c>
      <c r="C1" s="238" t="s">
        <v>49</v>
      </c>
      <c r="D1" s="238"/>
      <c r="E1" s="238" t="str">
        <f>'Main Page'!$F$13</f>
        <v>Albemarle County Public Schools</v>
      </c>
      <c r="F1" s="238"/>
      <c r="G1" s="238"/>
      <c r="H1" s="239"/>
      <c r="I1" s="238" t="s">
        <v>48</v>
      </c>
      <c r="J1" s="240">
        <f>'Main Page'!$F$14</f>
        <v>2</v>
      </c>
      <c r="K1" s="446" t="str">
        <f>'Main Page'!$B$6</f>
        <v xml:space="preserve">Title III, Part A, Language Instruction for English Learners and Immigrant Students </v>
      </c>
      <c r="L1" s="446"/>
      <c r="M1" s="446"/>
      <c r="N1" s="446"/>
      <c r="O1" s="446"/>
      <c r="P1" s="446"/>
      <c r="Q1" s="446"/>
      <c r="S1" s="196"/>
    </row>
    <row r="2" spans="2:19" ht="14.4" thickBot="1" x14ac:dyDescent="0.3">
      <c r="B2" s="447" t="s">
        <v>235</v>
      </c>
      <c r="C2" s="447"/>
      <c r="D2" s="447"/>
      <c r="E2" s="447"/>
      <c r="F2" s="447"/>
      <c r="G2" s="447"/>
      <c r="H2" s="447"/>
      <c r="I2" s="447"/>
      <c r="J2" s="447"/>
      <c r="K2" s="447"/>
      <c r="L2" s="447"/>
      <c r="M2" s="447"/>
      <c r="N2" s="447"/>
      <c r="O2" s="447"/>
      <c r="P2" s="447"/>
      <c r="Q2" s="447"/>
      <c r="S2" s="196"/>
    </row>
    <row r="3" spans="2:19" ht="13.8" x14ac:dyDescent="0.25">
      <c r="B3" s="558"/>
      <c r="C3" s="558"/>
      <c r="D3" s="558"/>
      <c r="E3" s="558"/>
      <c r="F3" s="558"/>
      <c r="G3" s="558"/>
      <c r="H3" s="558"/>
      <c r="I3" s="558"/>
      <c r="J3" s="558"/>
      <c r="K3" s="558"/>
      <c r="L3" s="558"/>
      <c r="M3" s="558"/>
      <c r="N3" s="558"/>
      <c r="O3" s="558"/>
      <c r="P3" s="558"/>
      <c r="Q3" s="558"/>
      <c r="S3" s="196"/>
    </row>
    <row r="4" spans="2:19" ht="95.25" customHeight="1" x14ac:dyDescent="0.25">
      <c r="B4" s="532" t="s">
        <v>655</v>
      </c>
      <c r="C4" s="532"/>
      <c r="D4" s="532"/>
      <c r="E4" s="532"/>
      <c r="F4" s="532"/>
      <c r="G4" s="532"/>
      <c r="H4" s="532"/>
      <c r="I4" s="532"/>
      <c r="J4" s="532"/>
      <c r="K4" s="532"/>
      <c r="L4" s="532"/>
      <c r="M4" s="532"/>
      <c r="N4" s="532"/>
      <c r="O4" s="532"/>
      <c r="P4" s="532"/>
      <c r="Q4" s="532"/>
      <c r="S4" s="196"/>
    </row>
    <row r="5" spans="2:19" ht="14.25" customHeight="1" x14ac:dyDescent="0.25">
      <c r="B5" s="394"/>
      <c r="C5" s="394"/>
      <c r="D5" s="394"/>
      <c r="E5" s="394"/>
      <c r="F5" s="394"/>
      <c r="G5" s="394"/>
      <c r="H5" s="394"/>
      <c r="I5" s="394"/>
      <c r="J5" s="394"/>
      <c r="K5" s="394"/>
      <c r="L5" s="394"/>
      <c r="M5" s="394"/>
      <c r="N5" s="394"/>
      <c r="O5" s="394"/>
      <c r="P5" s="394"/>
      <c r="Q5" s="394"/>
      <c r="S5" s="196"/>
    </row>
    <row r="6" spans="2:19" ht="57" customHeight="1" x14ac:dyDescent="0.25">
      <c r="B6" s="394"/>
      <c r="C6" s="394"/>
      <c r="D6" s="394"/>
      <c r="E6" s="394"/>
      <c r="F6" s="394"/>
      <c r="G6" s="402"/>
      <c r="H6" s="533" t="s">
        <v>640</v>
      </c>
      <c r="I6" s="534"/>
      <c r="J6" s="534"/>
      <c r="K6" s="534"/>
      <c r="L6" s="534"/>
      <c r="M6" s="534"/>
      <c r="N6" s="534"/>
      <c r="O6" s="534"/>
      <c r="P6" s="534"/>
      <c r="Q6" s="535"/>
      <c r="S6" s="196"/>
    </row>
    <row r="7" spans="2:19" x14ac:dyDescent="0.25">
      <c r="B7" s="418"/>
      <c r="C7" s="418"/>
      <c r="D7" s="418"/>
      <c r="E7" s="418"/>
      <c r="F7" s="418"/>
      <c r="G7" s="559"/>
      <c r="H7" s="530" t="s">
        <v>174</v>
      </c>
      <c r="I7" s="530"/>
      <c r="J7" s="530"/>
      <c r="K7" s="531">
        <f>Narrative!$O$52</f>
        <v>171387.31</v>
      </c>
      <c r="L7" s="531"/>
      <c r="M7" s="531"/>
      <c r="N7" s="531"/>
      <c r="O7" s="536"/>
      <c r="P7" s="537"/>
      <c r="Q7" s="538"/>
      <c r="S7" s="196"/>
    </row>
    <row r="8" spans="2:19" ht="26.25" customHeight="1" thickBot="1" x14ac:dyDescent="0.3">
      <c r="B8" s="313" t="s">
        <v>172</v>
      </c>
      <c r="C8" s="557" t="s">
        <v>173</v>
      </c>
      <c r="D8" s="557"/>
      <c r="E8" s="557"/>
      <c r="F8" s="557"/>
      <c r="G8" s="557"/>
      <c r="H8" s="557" t="s">
        <v>236</v>
      </c>
      <c r="I8" s="557"/>
      <c r="J8" s="557"/>
      <c r="K8" s="539" t="s">
        <v>237</v>
      </c>
      <c r="L8" s="540"/>
      <c r="M8" s="541"/>
      <c r="N8" s="629" t="s">
        <v>238</v>
      </c>
      <c r="O8" s="629"/>
      <c r="P8" s="629"/>
      <c r="Q8" s="629"/>
      <c r="S8" s="196"/>
    </row>
    <row r="9" spans="2:19" ht="18.75" customHeight="1" x14ac:dyDescent="0.25">
      <c r="B9" s="547" t="s">
        <v>353</v>
      </c>
      <c r="C9" s="550" t="s">
        <v>245</v>
      </c>
      <c r="D9" s="550"/>
      <c r="E9" s="550"/>
      <c r="F9" s="550"/>
      <c r="G9" s="550"/>
      <c r="H9" s="551"/>
      <c r="I9" s="551"/>
      <c r="J9" s="551"/>
      <c r="K9" s="647"/>
      <c r="L9" s="648"/>
      <c r="M9" s="649"/>
      <c r="N9" s="630"/>
      <c r="O9" s="630"/>
      <c r="P9" s="630"/>
      <c r="Q9" s="630"/>
      <c r="S9" s="196"/>
    </row>
    <row r="10" spans="2:19" ht="18.75" customHeight="1" x14ac:dyDescent="0.25">
      <c r="B10" s="548"/>
      <c r="C10" s="552" t="s">
        <v>239</v>
      </c>
      <c r="D10" s="552"/>
      <c r="E10" s="552"/>
      <c r="F10" s="552"/>
      <c r="G10" s="552"/>
      <c r="H10" s="553">
        <v>118772</v>
      </c>
      <c r="I10" s="553"/>
      <c r="J10" s="553"/>
      <c r="K10" s="644"/>
      <c r="L10" s="645"/>
      <c r="M10" s="646"/>
      <c r="N10" s="630"/>
      <c r="O10" s="630"/>
      <c r="P10" s="630"/>
      <c r="Q10" s="630"/>
      <c r="S10" s="196"/>
    </row>
    <row r="11" spans="2:19" ht="18.75" customHeight="1" x14ac:dyDescent="0.25">
      <c r="B11" s="548"/>
      <c r="C11" s="554" t="s">
        <v>240</v>
      </c>
      <c r="D11" s="554"/>
      <c r="E11" s="554"/>
      <c r="F11" s="554"/>
      <c r="G11" s="554"/>
      <c r="H11" s="542"/>
      <c r="I11" s="542"/>
      <c r="J11" s="542"/>
      <c r="K11" s="638"/>
      <c r="L11" s="639"/>
      <c r="M11" s="640"/>
      <c r="N11" s="630"/>
      <c r="O11" s="630"/>
      <c r="P11" s="630"/>
      <c r="Q11" s="630"/>
      <c r="S11" s="196"/>
    </row>
    <row r="12" spans="2:19" ht="18.75" customHeight="1" thickBot="1" x14ac:dyDescent="0.3">
      <c r="B12" s="549"/>
      <c r="C12" s="543" t="s">
        <v>14</v>
      </c>
      <c r="D12" s="555"/>
      <c r="E12" s="555"/>
      <c r="F12" s="555"/>
      <c r="G12" s="556"/>
      <c r="H12" s="546">
        <f>SUM(H9:J11)</f>
        <v>118772</v>
      </c>
      <c r="I12" s="546"/>
      <c r="J12" s="546"/>
      <c r="K12" s="635">
        <f>SUM(K9:M11)</f>
        <v>0</v>
      </c>
      <c r="L12" s="636"/>
      <c r="M12" s="637"/>
      <c r="N12" s="563" t="str">
        <f>IF(SUM(P83)=SUM(H12,K12),"Yes", "No - Please review your entries.")</f>
        <v>Yes</v>
      </c>
      <c r="O12" s="563"/>
      <c r="P12" s="563"/>
      <c r="Q12" s="563"/>
      <c r="S12" s="196"/>
    </row>
    <row r="13" spans="2:19" ht="18.75" customHeight="1" x14ac:dyDescent="0.25">
      <c r="B13" s="547" t="s">
        <v>31</v>
      </c>
      <c r="C13" s="550" t="s">
        <v>245</v>
      </c>
      <c r="D13" s="550"/>
      <c r="E13" s="550"/>
      <c r="F13" s="550"/>
      <c r="G13" s="550"/>
      <c r="H13" s="551"/>
      <c r="I13" s="551"/>
      <c r="J13" s="551"/>
      <c r="K13" s="647"/>
      <c r="L13" s="648"/>
      <c r="M13" s="649"/>
      <c r="N13" s="630"/>
      <c r="O13" s="630"/>
      <c r="P13" s="630"/>
      <c r="Q13" s="630"/>
      <c r="S13" s="196"/>
    </row>
    <row r="14" spans="2:19" ht="18.75" customHeight="1" x14ac:dyDescent="0.25">
      <c r="B14" s="548"/>
      <c r="C14" s="552" t="s">
        <v>239</v>
      </c>
      <c r="D14" s="552"/>
      <c r="E14" s="552"/>
      <c r="F14" s="552"/>
      <c r="G14" s="552"/>
      <c r="H14" s="553">
        <v>49970</v>
      </c>
      <c r="I14" s="553"/>
      <c r="J14" s="553"/>
      <c r="K14" s="644"/>
      <c r="L14" s="645"/>
      <c r="M14" s="646"/>
      <c r="N14" s="630"/>
      <c r="O14" s="630"/>
      <c r="P14" s="630"/>
      <c r="Q14" s="630"/>
      <c r="S14" s="196"/>
    </row>
    <row r="15" spans="2:19" ht="18.75" customHeight="1" x14ac:dyDescent="0.25">
      <c r="B15" s="548"/>
      <c r="C15" s="554" t="s">
        <v>240</v>
      </c>
      <c r="D15" s="554"/>
      <c r="E15" s="554"/>
      <c r="F15" s="554"/>
      <c r="G15" s="554"/>
      <c r="H15" s="542"/>
      <c r="I15" s="542"/>
      <c r="J15" s="542"/>
      <c r="K15" s="638"/>
      <c r="L15" s="639"/>
      <c r="M15" s="640"/>
      <c r="N15" s="630"/>
      <c r="O15" s="630"/>
      <c r="P15" s="630"/>
      <c r="Q15" s="630"/>
      <c r="S15" s="196"/>
    </row>
    <row r="16" spans="2:19" ht="18.75" customHeight="1" thickBot="1" x14ac:dyDescent="0.3">
      <c r="B16" s="549"/>
      <c r="C16" s="543" t="s">
        <v>63</v>
      </c>
      <c r="D16" s="544"/>
      <c r="E16" s="544"/>
      <c r="F16" s="544"/>
      <c r="G16" s="545"/>
      <c r="H16" s="546">
        <f>SUM(H13:J15)</f>
        <v>49970</v>
      </c>
      <c r="I16" s="546"/>
      <c r="J16" s="546"/>
      <c r="K16" s="635">
        <f>SUM(K13:M15)</f>
        <v>0</v>
      </c>
      <c r="L16" s="636"/>
      <c r="M16" s="637"/>
      <c r="N16" s="628" t="str">
        <f>IF(SUM(P130)=SUM(H16,K16),"Yes", "No - Please review your entries.")</f>
        <v>Yes</v>
      </c>
      <c r="O16" s="563"/>
      <c r="P16" s="563"/>
      <c r="Q16" s="563"/>
      <c r="S16" s="196"/>
    </row>
    <row r="17" spans="2:19" ht="18.75" customHeight="1" x14ac:dyDescent="0.25">
      <c r="B17" s="547" t="s">
        <v>32</v>
      </c>
      <c r="C17" s="561" t="s">
        <v>242</v>
      </c>
      <c r="D17" s="561"/>
      <c r="E17" s="561"/>
      <c r="F17" s="561"/>
      <c r="G17" s="561"/>
      <c r="H17" s="562"/>
      <c r="I17" s="562"/>
      <c r="J17" s="562"/>
      <c r="K17" s="641"/>
      <c r="L17" s="642"/>
      <c r="M17" s="643"/>
      <c r="N17" s="630"/>
      <c r="O17" s="630"/>
      <c r="P17" s="630"/>
      <c r="Q17" s="630"/>
      <c r="S17" s="196"/>
    </row>
    <row r="18" spans="2:19" ht="18.75" customHeight="1" x14ac:dyDescent="0.25">
      <c r="B18" s="548"/>
      <c r="C18" s="554" t="s">
        <v>240</v>
      </c>
      <c r="D18" s="554"/>
      <c r="E18" s="554"/>
      <c r="F18" s="554"/>
      <c r="G18" s="554"/>
      <c r="H18" s="542"/>
      <c r="I18" s="542"/>
      <c r="J18" s="542"/>
      <c r="K18" s="638"/>
      <c r="L18" s="639"/>
      <c r="M18" s="640"/>
      <c r="N18" s="630"/>
      <c r="O18" s="630"/>
      <c r="P18" s="630"/>
      <c r="Q18" s="630"/>
      <c r="S18" s="196"/>
    </row>
    <row r="19" spans="2:19" ht="18.75" customHeight="1" thickBot="1" x14ac:dyDescent="0.3">
      <c r="B19" s="549"/>
      <c r="C19" s="543" t="s">
        <v>51</v>
      </c>
      <c r="D19" s="544"/>
      <c r="E19" s="544"/>
      <c r="F19" s="544"/>
      <c r="G19" s="545"/>
      <c r="H19" s="546">
        <f>SUM(H17:J18)</f>
        <v>0</v>
      </c>
      <c r="I19" s="546"/>
      <c r="J19" s="546"/>
      <c r="K19" s="635">
        <f>SUM(K17:M18)</f>
        <v>0</v>
      </c>
      <c r="L19" s="636"/>
      <c r="M19" s="637"/>
      <c r="N19" s="628" t="str">
        <f>IF(SUM(P174)=SUM(H19,K19),"Yes", "No - Please review your entries.")</f>
        <v>Yes</v>
      </c>
      <c r="O19" s="628"/>
      <c r="P19" s="628"/>
      <c r="Q19" s="563"/>
      <c r="S19" s="196"/>
    </row>
    <row r="20" spans="2:19" ht="18.75" customHeight="1" x14ac:dyDescent="0.25">
      <c r="B20" s="547" t="s">
        <v>33</v>
      </c>
      <c r="C20" s="561" t="s">
        <v>243</v>
      </c>
      <c r="D20" s="561"/>
      <c r="E20" s="561"/>
      <c r="F20" s="561"/>
      <c r="G20" s="561"/>
      <c r="H20" s="562">
        <v>2645.31</v>
      </c>
      <c r="I20" s="562"/>
      <c r="J20" s="562"/>
      <c r="K20" s="641"/>
      <c r="L20" s="642"/>
      <c r="M20" s="643"/>
      <c r="N20" s="630"/>
      <c r="O20" s="630"/>
      <c r="P20" s="630"/>
      <c r="Q20" s="631"/>
      <c r="S20" s="196"/>
    </row>
    <row r="21" spans="2:19" ht="18.75" customHeight="1" x14ac:dyDescent="0.25">
      <c r="B21" s="548"/>
      <c r="C21" s="554" t="s">
        <v>240</v>
      </c>
      <c r="D21" s="554"/>
      <c r="E21" s="554"/>
      <c r="F21" s="554"/>
      <c r="G21" s="554"/>
      <c r="H21" s="542"/>
      <c r="I21" s="542"/>
      <c r="J21" s="542"/>
      <c r="K21" s="638"/>
      <c r="L21" s="639"/>
      <c r="M21" s="640"/>
      <c r="N21" s="630"/>
      <c r="O21" s="630"/>
      <c r="P21" s="630"/>
      <c r="Q21" s="631"/>
      <c r="S21" s="196"/>
    </row>
    <row r="22" spans="2:19" ht="18.75" customHeight="1" thickBot="1" x14ac:dyDescent="0.3">
      <c r="B22" s="549"/>
      <c r="C22" s="543" t="s">
        <v>43</v>
      </c>
      <c r="D22" s="544"/>
      <c r="E22" s="544"/>
      <c r="F22" s="544"/>
      <c r="G22" s="545"/>
      <c r="H22" s="546">
        <f>SUM(H20:J21)</f>
        <v>2645.31</v>
      </c>
      <c r="I22" s="546"/>
      <c r="J22" s="546"/>
      <c r="K22" s="635">
        <f>SUM(K20:M21)</f>
        <v>0</v>
      </c>
      <c r="L22" s="636"/>
      <c r="M22" s="637"/>
      <c r="N22" s="628" t="str">
        <f>IF(SUM(P220)=SUM(H22,K22),"Yes", "No - Please review your entries.")</f>
        <v>Yes</v>
      </c>
      <c r="O22" s="628"/>
      <c r="P22" s="628"/>
      <c r="Q22" s="563"/>
      <c r="S22" s="196"/>
    </row>
    <row r="23" spans="2:19" ht="18.75" customHeight="1" x14ac:dyDescent="0.25">
      <c r="B23" s="547" t="s">
        <v>34</v>
      </c>
      <c r="C23" s="550" t="s">
        <v>244</v>
      </c>
      <c r="D23" s="550"/>
      <c r="E23" s="550"/>
      <c r="F23" s="550"/>
      <c r="G23" s="550"/>
      <c r="H23" s="551"/>
      <c r="I23" s="551"/>
      <c r="J23" s="551"/>
      <c r="K23" s="647"/>
      <c r="L23" s="648"/>
      <c r="M23" s="649"/>
      <c r="N23" s="630"/>
      <c r="O23" s="630"/>
      <c r="P23" s="630"/>
      <c r="Q23" s="630"/>
      <c r="S23" s="196"/>
    </row>
    <row r="24" spans="2:19" ht="18.75" customHeight="1" x14ac:dyDescent="0.25">
      <c r="B24" s="548"/>
      <c r="C24" s="552" t="s">
        <v>239</v>
      </c>
      <c r="D24" s="552"/>
      <c r="E24" s="552"/>
      <c r="F24" s="552"/>
      <c r="G24" s="552"/>
      <c r="H24" s="560"/>
      <c r="I24" s="560"/>
      <c r="J24" s="560"/>
      <c r="K24" s="652"/>
      <c r="L24" s="653"/>
      <c r="M24" s="654"/>
      <c r="N24" s="630"/>
      <c r="O24" s="630"/>
      <c r="P24" s="630"/>
      <c r="Q24" s="630"/>
      <c r="S24" s="196"/>
    </row>
    <row r="25" spans="2:19" ht="18.75" customHeight="1" x14ac:dyDescent="0.25">
      <c r="B25" s="548"/>
      <c r="C25" s="554" t="s">
        <v>240</v>
      </c>
      <c r="D25" s="554"/>
      <c r="E25" s="554"/>
      <c r="F25" s="554"/>
      <c r="G25" s="554"/>
      <c r="H25" s="542"/>
      <c r="I25" s="542"/>
      <c r="J25" s="542"/>
      <c r="K25" s="638"/>
      <c r="L25" s="639"/>
      <c r="M25" s="640"/>
      <c r="N25" s="630"/>
      <c r="O25" s="630"/>
      <c r="P25" s="630"/>
      <c r="Q25" s="630"/>
      <c r="S25" s="196"/>
    </row>
    <row r="26" spans="2:19" ht="18.75" customHeight="1" thickBot="1" x14ac:dyDescent="0.3">
      <c r="B26" s="549"/>
      <c r="C26" s="543" t="s">
        <v>38</v>
      </c>
      <c r="D26" s="544"/>
      <c r="E26" s="544"/>
      <c r="F26" s="544"/>
      <c r="G26" s="545"/>
      <c r="H26" s="546">
        <f>SUM(H23:J25)</f>
        <v>0</v>
      </c>
      <c r="I26" s="546"/>
      <c r="J26" s="546"/>
      <c r="K26" s="635">
        <f>SUM(K23:M25)</f>
        <v>0</v>
      </c>
      <c r="L26" s="636"/>
      <c r="M26" s="637"/>
      <c r="N26" s="628" t="str">
        <f>IF(SUM(P265)=SUM(H26,K26),"Yes", "No - Please review your entries.")</f>
        <v>Yes</v>
      </c>
      <c r="O26" s="628"/>
      <c r="P26" s="628"/>
      <c r="Q26" s="563"/>
      <c r="S26" s="196"/>
    </row>
    <row r="27" spans="2:19" ht="18.75" customHeight="1" x14ac:dyDescent="0.25">
      <c r="B27" s="547" t="s">
        <v>241</v>
      </c>
      <c r="C27" s="550" t="s">
        <v>245</v>
      </c>
      <c r="D27" s="550"/>
      <c r="E27" s="550"/>
      <c r="F27" s="550"/>
      <c r="G27" s="550"/>
      <c r="H27" s="551"/>
      <c r="I27" s="551"/>
      <c r="J27" s="551"/>
      <c r="K27" s="647"/>
      <c r="L27" s="648"/>
      <c r="M27" s="649"/>
      <c r="N27" s="630"/>
      <c r="O27" s="630"/>
      <c r="P27" s="630"/>
      <c r="Q27" s="630"/>
      <c r="S27" s="196"/>
    </row>
    <row r="28" spans="2:19" ht="18.75" customHeight="1" x14ac:dyDescent="0.25">
      <c r="B28" s="548"/>
      <c r="C28" s="552" t="s">
        <v>246</v>
      </c>
      <c r="D28" s="552"/>
      <c r="E28" s="552"/>
      <c r="F28" s="552"/>
      <c r="G28" s="552"/>
      <c r="H28" s="553"/>
      <c r="I28" s="553"/>
      <c r="J28" s="553"/>
      <c r="K28" s="644"/>
      <c r="L28" s="645"/>
      <c r="M28" s="646"/>
      <c r="N28" s="630"/>
      <c r="O28" s="630"/>
      <c r="P28" s="630"/>
      <c r="Q28" s="630"/>
      <c r="S28" s="196"/>
    </row>
    <row r="29" spans="2:19" ht="18.75" customHeight="1" x14ac:dyDescent="0.25">
      <c r="B29" s="548"/>
      <c r="C29" s="554" t="s">
        <v>240</v>
      </c>
      <c r="D29" s="554"/>
      <c r="E29" s="554"/>
      <c r="F29" s="554"/>
      <c r="G29" s="554"/>
      <c r="H29" s="542"/>
      <c r="I29" s="542"/>
      <c r="J29" s="542"/>
      <c r="K29" s="638"/>
      <c r="L29" s="639"/>
      <c r="M29" s="640"/>
      <c r="N29" s="630"/>
      <c r="O29" s="630"/>
      <c r="P29" s="630"/>
      <c r="Q29" s="630"/>
      <c r="S29" s="196"/>
    </row>
    <row r="30" spans="2:19" ht="18.75" customHeight="1" thickBot="1" x14ac:dyDescent="0.3">
      <c r="B30" s="549"/>
      <c r="C30" s="543" t="s">
        <v>39</v>
      </c>
      <c r="D30" s="544"/>
      <c r="E30" s="544"/>
      <c r="F30" s="544"/>
      <c r="G30" s="545"/>
      <c r="H30" s="546">
        <f>SUM(H27:J29)</f>
        <v>0</v>
      </c>
      <c r="I30" s="546"/>
      <c r="J30" s="546"/>
      <c r="K30" s="635">
        <f>SUM(K27:M29)</f>
        <v>0</v>
      </c>
      <c r="L30" s="636"/>
      <c r="M30" s="637"/>
      <c r="N30" s="563" t="str">
        <f>IF(SUM(P312)=SUM(H30,K30),"Yes", "No - Please review your entries.")</f>
        <v>Yes</v>
      </c>
      <c r="O30" s="563"/>
      <c r="P30" s="563"/>
      <c r="Q30" s="563"/>
      <c r="S30" s="196"/>
    </row>
    <row r="31" spans="2:19" ht="18.75" customHeight="1" x14ac:dyDescent="0.25">
      <c r="B31" s="547" t="s">
        <v>35</v>
      </c>
      <c r="C31" s="550" t="s">
        <v>239</v>
      </c>
      <c r="D31" s="550"/>
      <c r="E31" s="550"/>
      <c r="F31" s="550"/>
      <c r="G31" s="550"/>
      <c r="H31" s="562"/>
      <c r="I31" s="562"/>
      <c r="J31" s="562"/>
      <c r="K31" s="641"/>
      <c r="L31" s="642"/>
      <c r="M31" s="643"/>
      <c r="N31" s="630"/>
      <c r="O31" s="630"/>
      <c r="P31" s="630"/>
      <c r="Q31" s="630"/>
      <c r="S31" s="196"/>
    </row>
    <row r="32" spans="2:19" ht="18.75" customHeight="1" thickBot="1" x14ac:dyDescent="0.3">
      <c r="B32" s="549"/>
      <c r="C32" s="543" t="s">
        <v>40</v>
      </c>
      <c r="D32" s="544"/>
      <c r="E32" s="544"/>
      <c r="F32" s="544"/>
      <c r="G32" s="545"/>
      <c r="H32" s="546">
        <f>SUM(H31:J31)</f>
        <v>0</v>
      </c>
      <c r="I32" s="546"/>
      <c r="J32" s="546"/>
      <c r="K32" s="635">
        <f>SUM(K31:M31)</f>
        <v>0</v>
      </c>
      <c r="L32" s="636"/>
      <c r="M32" s="637"/>
      <c r="N32" s="563" t="str">
        <f>IF(SUM(P354)=SUM(H32,K32),"Yes", "No - Please review your B38entries.")</f>
        <v>Yes</v>
      </c>
      <c r="O32" s="563"/>
      <c r="P32" s="563"/>
      <c r="Q32" s="563"/>
      <c r="S32" s="196"/>
    </row>
    <row r="33" spans="2:19" ht="18.75" customHeight="1" x14ac:dyDescent="0.25">
      <c r="B33" s="299"/>
      <c r="C33" s="569" t="s">
        <v>247</v>
      </c>
      <c r="D33" s="570"/>
      <c r="E33" s="570"/>
      <c r="F33" s="570"/>
      <c r="G33" s="570"/>
      <c r="H33" s="571">
        <f>H12+H16+H19+H22+H26+H30+H32</f>
        <v>171387.31</v>
      </c>
      <c r="I33" s="572"/>
      <c r="J33" s="572"/>
      <c r="K33" s="650">
        <f>K12+K16+K19+K22+K26+K30+K32</f>
        <v>0</v>
      </c>
      <c r="L33" s="651"/>
      <c r="M33" s="651"/>
      <c r="N33" s="630"/>
      <c r="O33" s="630"/>
      <c r="P33" s="630"/>
      <c r="Q33" s="630"/>
      <c r="S33" s="196"/>
    </row>
    <row r="34" spans="2:19" ht="18.75" customHeight="1" x14ac:dyDescent="0.25">
      <c r="B34" s="299"/>
      <c r="C34" s="437" t="s">
        <v>248</v>
      </c>
      <c r="D34" s="438"/>
      <c r="E34" s="438"/>
      <c r="F34" s="438"/>
      <c r="G34" s="438"/>
      <c r="H34" s="573">
        <f>H33+K33</f>
        <v>171387.31</v>
      </c>
      <c r="I34" s="574"/>
      <c r="J34" s="574"/>
      <c r="K34" s="657"/>
      <c r="L34" s="658"/>
      <c r="M34" s="658"/>
      <c r="N34" s="630"/>
      <c r="O34" s="630"/>
      <c r="P34" s="630"/>
      <c r="Q34" s="630"/>
      <c r="S34" s="196"/>
    </row>
    <row r="35" spans="2:19" ht="30" customHeight="1" x14ac:dyDescent="0.25">
      <c r="B35" s="299"/>
      <c r="C35" s="437" t="s">
        <v>537</v>
      </c>
      <c r="D35" s="438"/>
      <c r="E35" s="438"/>
      <c r="F35" s="438"/>
      <c r="G35" s="438"/>
      <c r="H35" s="563" t="str">
        <f>IF(SUM(H34)=SUM(K7),"Yes", "No - Please review your entries.")</f>
        <v>Yes</v>
      </c>
      <c r="I35" s="563"/>
      <c r="J35" s="563"/>
      <c r="K35" s="659"/>
      <c r="L35" s="660"/>
      <c r="M35" s="660"/>
      <c r="N35" s="656" t="s">
        <v>525</v>
      </c>
      <c r="O35" s="656"/>
      <c r="P35" s="655">
        <f>H34-K7</f>
        <v>0</v>
      </c>
      <c r="Q35" s="655"/>
      <c r="S35" s="196"/>
    </row>
    <row r="36" spans="2:19" ht="18.75" customHeight="1" x14ac:dyDescent="0.25">
      <c r="B36" s="299"/>
      <c r="C36" s="564" t="s">
        <v>249</v>
      </c>
      <c r="D36" s="565"/>
      <c r="E36" s="565"/>
      <c r="F36" s="565"/>
      <c r="G36" s="566"/>
      <c r="H36" s="567">
        <f>H9+H13+H23+H27</f>
        <v>0</v>
      </c>
      <c r="I36" s="568"/>
      <c r="J36" s="568"/>
      <c r="K36" s="661"/>
      <c r="L36" s="662"/>
      <c r="M36" s="662"/>
      <c r="N36" s="662"/>
      <c r="O36" s="662"/>
      <c r="P36" s="662"/>
      <c r="Q36" s="663"/>
      <c r="S36" s="196"/>
    </row>
    <row r="37" spans="2:19" ht="18.75" customHeight="1" x14ac:dyDescent="0.25">
      <c r="B37" s="295"/>
      <c r="C37" s="582" t="s">
        <v>250</v>
      </c>
      <c r="D37" s="583"/>
      <c r="E37" s="583"/>
      <c r="F37" s="583"/>
      <c r="G37" s="584"/>
      <c r="H37" s="585">
        <f>H11+H15+H18+H21+H25+H29</f>
        <v>0</v>
      </c>
      <c r="I37" s="586"/>
      <c r="J37" s="586"/>
      <c r="K37" s="664"/>
      <c r="L37" s="665"/>
      <c r="M37" s="665"/>
      <c r="N37" s="665"/>
      <c r="O37" s="665"/>
      <c r="P37" s="665"/>
      <c r="Q37" s="666"/>
      <c r="S37" s="196"/>
    </row>
    <row r="38" spans="2:19" x14ac:dyDescent="0.25">
      <c r="B38" s="396"/>
      <c r="C38" s="396"/>
      <c r="D38" s="396"/>
      <c r="E38" s="396"/>
      <c r="F38" s="396"/>
      <c r="G38" s="396"/>
      <c r="H38" s="396"/>
      <c r="I38" s="396"/>
      <c r="J38" s="396"/>
      <c r="K38" s="396"/>
      <c r="L38" s="396"/>
      <c r="M38" s="396"/>
      <c r="N38" s="396"/>
      <c r="O38" s="396"/>
      <c r="P38" s="396"/>
      <c r="Q38" s="396"/>
      <c r="S38" s="196"/>
    </row>
    <row r="39" spans="2:19" ht="69" customHeight="1" x14ac:dyDescent="0.25">
      <c r="B39" s="316"/>
      <c r="C39" s="587" t="s">
        <v>573</v>
      </c>
      <c r="D39" s="587"/>
      <c r="E39" s="587"/>
      <c r="F39" s="587"/>
      <c r="G39" s="587"/>
      <c r="H39" s="587"/>
      <c r="I39" s="587"/>
      <c r="J39" s="587"/>
      <c r="K39" s="587"/>
      <c r="L39" s="587"/>
      <c r="M39" s="587"/>
      <c r="N39" s="587"/>
      <c r="O39" s="587"/>
      <c r="P39" s="587"/>
      <c r="Q39" s="587"/>
      <c r="S39" s="196"/>
    </row>
    <row r="40" spans="2:19" x14ac:dyDescent="0.25">
      <c r="B40" s="396"/>
      <c r="C40" s="396"/>
      <c r="D40" s="396"/>
      <c r="E40" s="396"/>
      <c r="F40" s="396"/>
      <c r="G40" s="396"/>
      <c r="H40" s="396"/>
      <c r="I40" s="396"/>
      <c r="J40" s="396"/>
      <c r="K40" s="396"/>
      <c r="L40" s="396"/>
      <c r="M40" s="396"/>
      <c r="N40" s="396"/>
      <c r="O40" s="396"/>
      <c r="P40" s="396"/>
      <c r="Q40" s="396"/>
      <c r="S40" s="196"/>
    </row>
    <row r="41" spans="2:19" x14ac:dyDescent="0.25">
      <c r="B41" s="394" t="s">
        <v>256</v>
      </c>
      <c r="C41" s="394"/>
      <c r="D41" s="394"/>
      <c r="E41" s="394"/>
      <c r="F41" s="394"/>
      <c r="G41" s="394"/>
      <c r="H41" s="394"/>
      <c r="I41" s="394"/>
      <c r="J41" s="394"/>
      <c r="K41" s="394"/>
      <c r="L41" s="394"/>
      <c r="M41" s="394"/>
      <c r="N41" s="394"/>
      <c r="O41" s="394"/>
      <c r="P41" s="394"/>
      <c r="Q41" s="394"/>
      <c r="S41" s="196"/>
    </row>
    <row r="42" spans="2:19" ht="26.25" customHeight="1" x14ac:dyDescent="0.25">
      <c r="B42" s="237" t="str">
        <f>'Main Page'!$G$9</f>
        <v>2026-2027</v>
      </c>
      <c r="C42" s="238" t="s">
        <v>49</v>
      </c>
      <c r="D42" s="238"/>
      <c r="E42" s="238" t="str">
        <f>'Main Page'!$F$13</f>
        <v>Albemarle County Public Schools</v>
      </c>
      <c r="F42" s="238"/>
      <c r="G42" s="238"/>
      <c r="H42" s="239"/>
      <c r="I42" s="238" t="s">
        <v>48</v>
      </c>
      <c r="J42" s="240">
        <f>'Main Page'!$F$14</f>
        <v>2</v>
      </c>
      <c r="K42" s="446" t="str">
        <f>'Main Page'!$B$6</f>
        <v xml:space="preserve">Title III, Part A, Language Instruction for English Learners and Immigrant Students </v>
      </c>
      <c r="L42" s="446"/>
      <c r="M42" s="446"/>
      <c r="N42" s="446"/>
      <c r="O42" s="446"/>
      <c r="P42" s="446"/>
      <c r="Q42" s="446"/>
      <c r="S42" s="196"/>
    </row>
    <row r="43" spans="2:19" ht="14.4" thickBot="1" x14ac:dyDescent="0.3">
      <c r="B43" s="447" t="s">
        <v>251</v>
      </c>
      <c r="C43" s="447"/>
      <c r="D43" s="447"/>
      <c r="E43" s="447"/>
      <c r="F43" s="447"/>
      <c r="G43" s="447"/>
      <c r="H43" s="447"/>
      <c r="I43" s="447"/>
      <c r="J43" s="447"/>
      <c r="K43" s="447"/>
      <c r="L43" s="447"/>
      <c r="M43" s="447"/>
      <c r="N43" s="447"/>
      <c r="O43" s="447"/>
      <c r="P43" s="447"/>
      <c r="Q43" s="447"/>
      <c r="S43" s="196"/>
    </row>
    <row r="44" spans="2:19" ht="28.5" customHeight="1" x14ac:dyDescent="0.25">
      <c r="B44" s="595" t="s">
        <v>577</v>
      </c>
      <c r="C44" s="595"/>
      <c r="D44" s="595"/>
      <c r="E44" s="595"/>
      <c r="F44" s="595"/>
      <c r="G44" s="595"/>
      <c r="H44" s="595"/>
      <c r="I44" s="595"/>
      <c r="J44" s="595"/>
      <c r="K44" s="595"/>
      <c r="L44" s="595"/>
      <c r="M44" s="595"/>
      <c r="N44" s="595"/>
      <c r="O44" s="595"/>
      <c r="P44" s="595"/>
      <c r="Q44" s="595"/>
      <c r="S44" s="196"/>
    </row>
    <row r="45" spans="2:19" ht="15" customHeight="1" x14ac:dyDescent="0.25">
      <c r="B45" s="521" t="s">
        <v>522</v>
      </c>
      <c r="C45" s="521"/>
      <c r="D45" s="521"/>
      <c r="E45" s="521"/>
      <c r="F45" s="521"/>
      <c r="G45" s="521"/>
      <c r="H45" s="522"/>
      <c r="I45" s="579" t="str">
        <f>IF(SUM(H34)=SUM(P83, P130, P174, P220, P265, P312, P354),"Yes","No - Please review your entries.")</f>
        <v>Yes</v>
      </c>
      <c r="J45" s="580"/>
      <c r="K45" s="581"/>
      <c r="L45" s="596"/>
      <c r="M45" s="394"/>
      <c r="N45" s="394"/>
      <c r="O45" s="394"/>
      <c r="P45" s="394"/>
      <c r="Q45" s="394"/>
      <c r="S45" s="196"/>
    </row>
    <row r="46" spans="2:19" x14ac:dyDescent="0.25">
      <c r="B46" s="396"/>
      <c r="C46" s="396"/>
      <c r="D46" s="396"/>
      <c r="E46" s="396"/>
      <c r="F46" s="396"/>
      <c r="G46" s="396"/>
      <c r="H46" s="396"/>
      <c r="I46" s="396"/>
      <c r="J46" s="396"/>
      <c r="K46" s="396"/>
      <c r="L46" s="396"/>
      <c r="M46" s="396"/>
      <c r="N46" s="396"/>
      <c r="O46" s="396"/>
      <c r="P46" s="396"/>
      <c r="Q46" s="396"/>
      <c r="S46" s="196"/>
    </row>
    <row r="47" spans="2:19" ht="13.8" x14ac:dyDescent="0.25">
      <c r="B47" s="588" t="s">
        <v>64</v>
      </c>
      <c r="C47" s="588"/>
      <c r="D47" s="588"/>
      <c r="E47" s="588"/>
      <c r="F47" s="588"/>
      <c r="G47" s="588"/>
      <c r="H47" s="588"/>
      <c r="I47" s="588"/>
      <c r="J47" s="588"/>
      <c r="K47" s="588"/>
      <c r="L47" s="588"/>
      <c r="M47" s="588"/>
      <c r="N47" s="588"/>
      <c r="O47" s="588"/>
      <c r="P47" s="588"/>
      <c r="Q47" s="588"/>
      <c r="S47" s="196"/>
    </row>
    <row r="48" spans="2:19" ht="31.5" customHeight="1" x14ac:dyDescent="0.25">
      <c r="B48" s="597" t="s">
        <v>267</v>
      </c>
      <c r="C48" s="598"/>
      <c r="D48" s="598"/>
      <c r="E48" s="598"/>
      <c r="F48" s="598"/>
      <c r="G48" s="598"/>
      <c r="H48" s="598"/>
      <c r="I48" s="598"/>
      <c r="J48" s="598"/>
      <c r="K48" s="598"/>
      <c r="L48" s="598"/>
      <c r="M48" s="598"/>
      <c r="N48" s="598"/>
      <c r="O48" s="598"/>
      <c r="P48" s="598"/>
      <c r="Q48" s="599"/>
      <c r="S48" s="196"/>
    </row>
    <row r="49" spans="2:19" ht="150" customHeight="1" x14ac:dyDescent="0.25">
      <c r="B49" s="589" t="s">
        <v>673</v>
      </c>
      <c r="C49" s="590"/>
      <c r="D49" s="590"/>
      <c r="E49" s="590"/>
      <c r="F49" s="590"/>
      <c r="G49" s="590"/>
      <c r="H49" s="590"/>
      <c r="I49" s="590"/>
      <c r="J49" s="590"/>
      <c r="K49" s="590"/>
      <c r="L49" s="590"/>
      <c r="M49" s="590"/>
      <c r="N49" s="590"/>
      <c r="O49" s="590"/>
      <c r="P49" s="590"/>
      <c r="Q49" s="591"/>
      <c r="S49" s="196"/>
    </row>
    <row r="50" spans="2:19" ht="150" customHeight="1" x14ac:dyDescent="0.25">
      <c r="B50" s="592"/>
      <c r="C50" s="593"/>
      <c r="D50" s="593"/>
      <c r="E50" s="593"/>
      <c r="F50" s="593"/>
      <c r="G50" s="593"/>
      <c r="H50" s="593"/>
      <c r="I50" s="593"/>
      <c r="J50" s="593"/>
      <c r="K50" s="593"/>
      <c r="L50" s="593"/>
      <c r="M50" s="593"/>
      <c r="N50" s="593"/>
      <c r="O50" s="593"/>
      <c r="P50" s="593"/>
      <c r="Q50" s="594"/>
      <c r="S50" s="196"/>
    </row>
    <row r="51" spans="2:19" ht="15" customHeight="1" x14ac:dyDescent="0.25">
      <c r="B51" s="667" t="s">
        <v>563</v>
      </c>
      <c r="C51" s="668"/>
      <c r="D51" s="668"/>
      <c r="E51" s="668"/>
      <c r="F51" s="668"/>
      <c r="G51" s="668"/>
      <c r="H51" s="668"/>
      <c r="I51" s="668"/>
      <c r="J51" s="668"/>
      <c r="K51" s="668"/>
      <c r="L51" s="668"/>
      <c r="M51" s="668"/>
      <c r="N51" s="668"/>
      <c r="O51" s="668"/>
      <c r="P51" s="668"/>
      <c r="Q51" s="669"/>
      <c r="S51" s="196"/>
    </row>
    <row r="52" spans="2:19" ht="112.5" customHeight="1" x14ac:dyDescent="0.25">
      <c r="B52" s="611"/>
      <c r="C52" s="612"/>
      <c r="D52" s="612"/>
      <c r="E52" s="612"/>
      <c r="F52" s="612"/>
      <c r="G52" s="612"/>
      <c r="H52" s="612"/>
      <c r="I52" s="612"/>
      <c r="J52" s="612"/>
      <c r="K52" s="612"/>
      <c r="L52" s="612"/>
      <c r="M52" s="612"/>
      <c r="N52" s="612"/>
      <c r="O52" s="612"/>
      <c r="P52" s="612"/>
      <c r="Q52" s="613"/>
      <c r="S52" s="196"/>
    </row>
    <row r="53" spans="2:19" ht="15" customHeight="1" x14ac:dyDescent="0.25">
      <c r="B53" s="575" t="s">
        <v>1</v>
      </c>
      <c r="C53" s="575"/>
      <c r="D53" s="575"/>
      <c r="E53" s="575"/>
      <c r="F53" s="575"/>
      <c r="G53" s="575"/>
      <c r="H53" s="575"/>
      <c r="I53" s="575"/>
      <c r="J53" s="576" t="s">
        <v>252</v>
      </c>
      <c r="K53" s="576"/>
      <c r="L53" s="576"/>
      <c r="M53" s="576"/>
      <c r="N53" s="576" t="s">
        <v>29</v>
      </c>
      <c r="O53" s="576"/>
      <c r="P53" s="605" t="s">
        <v>2</v>
      </c>
      <c r="Q53" s="605"/>
      <c r="S53" s="196"/>
    </row>
    <row r="54" spans="2:19" ht="15" customHeight="1" x14ac:dyDescent="0.25">
      <c r="B54" s="428" t="s">
        <v>674</v>
      </c>
      <c r="C54" s="428"/>
      <c r="D54" s="428"/>
      <c r="E54" s="428"/>
      <c r="F54" s="428"/>
      <c r="G54" s="428"/>
      <c r="H54" s="428"/>
      <c r="I54" s="428"/>
      <c r="J54" s="577" t="s">
        <v>176</v>
      </c>
      <c r="K54" s="577"/>
      <c r="L54" s="577"/>
      <c r="M54" s="577"/>
      <c r="N54" s="578">
        <v>2</v>
      </c>
      <c r="O54" s="578"/>
      <c r="P54" s="603">
        <v>118772</v>
      </c>
      <c r="Q54" s="603"/>
      <c r="S54" s="196"/>
    </row>
    <row r="55" spans="2:19" ht="15" customHeight="1" x14ac:dyDescent="0.25">
      <c r="B55" s="428"/>
      <c r="C55" s="428"/>
      <c r="D55" s="428"/>
      <c r="E55" s="428"/>
      <c r="F55" s="428"/>
      <c r="G55" s="428"/>
      <c r="H55" s="428"/>
      <c r="I55" s="428"/>
      <c r="J55" s="577"/>
      <c r="K55" s="577"/>
      <c r="L55" s="577"/>
      <c r="M55" s="577"/>
      <c r="N55" s="578"/>
      <c r="O55" s="578"/>
      <c r="P55" s="603"/>
      <c r="Q55" s="603"/>
      <c r="S55" s="196"/>
    </row>
    <row r="56" spans="2:19" ht="15" customHeight="1" x14ac:dyDescent="0.25">
      <c r="B56" s="428"/>
      <c r="C56" s="428"/>
      <c r="D56" s="428"/>
      <c r="E56" s="428"/>
      <c r="F56" s="428"/>
      <c r="G56" s="428"/>
      <c r="H56" s="428"/>
      <c r="I56" s="428"/>
      <c r="J56" s="577"/>
      <c r="K56" s="577"/>
      <c r="L56" s="577"/>
      <c r="M56" s="577"/>
      <c r="N56" s="578"/>
      <c r="O56" s="578"/>
      <c r="P56" s="603"/>
      <c r="Q56" s="603"/>
      <c r="S56" s="196"/>
    </row>
    <row r="57" spans="2:19" ht="15" customHeight="1" x14ac:dyDescent="0.25">
      <c r="B57" s="428"/>
      <c r="C57" s="428"/>
      <c r="D57" s="428"/>
      <c r="E57" s="428"/>
      <c r="F57" s="428"/>
      <c r="G57" s="428"/>
      <c r="H57" s="428"/>
      <c r="I57" s="428"/>
      <c r="J57" s="577"/>
      <c r="K57" s="577"/>
      <c r="L57" s="577"/>
      <c r="M57" s="577"/>
      <c r="N57" s="578"/>
      <c r="O57" s="578"/>
      <c r="P57" s="603"/>
      <c r="Q57" s="603"/>
      <c r="S57" s="196"/>
    </row>
    <row r="58" spans="2:19" ht="15" customHeight="1" x14ac:dyDescent="0.25">
      <c r="B58" s="428"/>
      <c r="C58" s="428"/>
      <c r="D58" s="428"/>
      <c r="E58" s="428"/>
      <c r="F58" s="428"/>
      <c r="G58" s="428"/>
      <c r="H58" s="428"/>
      <c r="I58" s="428"/>
      <c r="J58" s="577"/>
      <c r="K58" s="577"/>
      <c r="L58" s="577"/>
      <c r="M58" s="577"/>
      <c r="N58" s="578"/>
      <c r="O58" s="578"/>
      <c r="P58" s="603"/>
      <c r="Q58" s="603"/>
      <c r="S58" s="196"/>
    </row>
    <row r="59" spans="2:19" ht="15" customHeight="1" x14ac:dyDescent="0.25">
      <c r="B59" s="428"/>
      <c r="C59" s="428"/>
      <c r="D59" s="428"/>
      <c r="E59" s="428"/>
      <c r="F59" s="428"/>
      <c r="G59" s="428"/>
      <c r="H59" s="428"/>
      <c r="I59" s="428"/>
      <c r="J59" s="577"/>
      <c r="K59" s="577"/>
      <c r="L59" s="577"/>
      <c r="M59" s="577"/>
      <c r="N59" s="578"/>
      <c r="O59" s="578"/>
      <c r="P59" s="603"/>
      <c r="Q59" s="603"/>
      <c r="S59" s="196"/>
    </row>
    <row r="60" spans="2:19" ht="15" customHeight="1" x14ac:dyDescent="0.25">
      <c r="B60" s="428"/>
      <c r="C60" s="428"/>
      <c r="D60" s="428"/>
      <c r="E60" s="428"/>
      <c r="F60" s="428"/>
      <c r="G60" s="428"/>
      <c r="H60" s="428"/>
      <c r="I60" s="428"/>
      <c r="J60" s="577"/>
      <c r="K60" s="577"/>
      <c r="L60" s="577"/>
      <c r="M60" s="577"/>
      <c r="N60" s="578"/>
      <c r="O60" s="578"/>
      <c r="P60" s="603"/>
      <c r="Q60" s="603"/>
      <c r="S60" s="196"/>
    </row>
    <row r="61" spans="2:19" ht="15" customHeight="1" x14ac:dyDescent="0.25">
      <c r="B61" s="428"/>
      <c r="C61" s="428"/>
      <c r="D61" s="428"/>
      <c r="E61" s="428"/>
      <c r="F61" s="428"/>
      <c r="G61" s="428"/>
      <c r="H61" s="428"/>
      <c r="I61" s="428"/>
      <c r="J61" s="577"/>
      <c r="K61" s="577"/>
      <c r="L61" s="577"/>
      <c r="M61" s="577"/>
      <c r="N61" s="578"/>
      <c r="O61" s="578"/>
      <c r="P61" s="603"/>
      <c r="Q61" s="603"/>
      <c r="S61" s="196"/>
    </row>
    <row r="62" spans="2:19" ht="15" customHeight="1" x14ac:dyDescent="0.25">
      <c r="B62" s="428"/>
      <c r="C62" s="428"/>
      <c r="D62" s="428"/>
      <c r="E62" s="428"/>
      <c r="F62" s="428"/>
      <c r="G62" s="428"/>
      <c r="H62" s="428"/>
      <c r="I62" s="428"/>
      <c r="J62" s="577"/>
      <c r="K62" s="577"/>
      <c r="L62" s="577"/>
      <c r="M62" s="577"/>
      <c r="N62" s="578"/>
      <c r="O62" s="578"/>
      <c r="P62" s="603"/>
      <c r="Q62" s="603"/>
      <c r="S62" s="196"/>
    </row>
    <row r="63" spans="2:19" ht="15" customHeight="1" x14ac:dyDescent="0.25">
      <c r="B63" s="428"/>
      <c r="C63" s="428"/>
      <c r="D63" s="428"/>
      <c r="E63" s="428"/>
      <c r="F63" s="428"/>
      <c r="G63" s="428"/>
      <c r="H63" s="428"/>
      <c r="I63" s="428"/>
      <c r="J63" s="577"/>
      <c r="K63" s="577"/>
      <c r="L63" s="577"/>
      <c r="M63" s="577"/>
      <c r="N63" s="578"/>
      <c r="O63" s="578"/>
      <c r="P63" s="603"/>
      <c r="Q63" s="603"/>
      <c r="S63" s="196"/>
    </row>
    <row r="64" spans="2:19" ht="15" customHeight="1" x14ac:dyDescent="0.25">
      <c r="B64" s="428"/>
      <c r="C64" s="428"/>
      <c r="D64" s="428"/>
      <c r="E64" s="428"/>
      <c r="F64" s="428"/>
      <c r="G64" s="428"/>
      <c r="H64" s="428"/>
      <c r="I64" s="428"/>
      <c r="J64" s="577"/>
      <c r="K64" s="577"/>
      <c r="L64" s="577"/>
      <c r="M64" s="577"/>
      <c r="N64" s="578"/>
      <c r="O64" s="578"/>
      <c r="P64" s="603"/>
      <c r="Q64" s="603"/>
      <c r="S64" s="196"/>
    </row>
    <row r="65" spans="2:19" ht="15" customHeight="1" x14ac:dyDescent="0.25">
      <c r="B65" s="428"/>
      <c r="C65" s="428"/>
      <c r="D65" s="428"/>
      <c r="E65" s="428"/>
      <c r="F65" s="428"/>
      <c r="G65" s="428"/>
      <c r="H65" s="428"/>
      <c r="I65" s="428"/>
      <c r="J65" s="577"/>
      <c r="K65" s="577"/>
      <c r="L65" s="577"/>
      <c r="M65" s="577"/>
      <c r="N65" s="578"/>
      <c r="O65" s="578"/>
      <c r="P65" s="603"/>
      <c r="Q65" s="603"/>
      <c r="S65" s="196"/>
    </row>
    <row r="66" spans="2:19" ht="15" customHeight="1" x14ac:dyDescent="0.25">
      <c r="B66" s="428"/>
      <c r="C66" s="428"/>
      <c r="D66" s="428"/>
      <c r="E66" s="428"/>
      <c r="F66" s="428"/>
      <c r="G66" s="428"/>
      <c r="H66" s="428"/>
      <c r="I66" s="428"/>
      <c r="J66" s="577"/>
      <c r="K66" s="577"/>
      <c r="L66" s="577"/>
      <c r="M66" s="577"/>
      <c r="N66" s="578"/>
      <c r="O66" s="578"/>
      <c r="P66" s="603"/>
      <c r="Q66" s="603"/>
      <c r="S66" s="196"/>
    </row>
    <row r="67" spans="2:19" ht="15" customHeight="1" x14ac:dyDescent="0.25">
      <c r="B67" s="428"/>
      <c r="C67" s="428"/>
      <c r="D67" s="428"/>
      <c r="E67" s="428"/>
      <c r="F67" s="428"/>
      <c r="G67" s="428"/>
      <c r="H67" s="428"/>
      <c r="I67" s="428"/>
      <c r="J67" s="577"/>
      <c r="K67" s="577"/>
      <c r="L67" s="577"/>
      <c r="M67" s="577"/>
      <c r="N67" s="578"/>
      <c r="O67" s="578"/>
      <c r="P67" s="603"/>
      <c r="Q67" s="603"/>
      <c r="S67" s="196"/>
    </row>
    <row r="68" spans="2:19" ht="15" customHeight="1" x14ac:dyDescent="0.25">
      <c r="B68" s="428"/>
      <c r="C68" s="428"/>
      <c r="D68" s="428"/>
      <c r="E68" s="428"/>
      <c r="F68" s="428"/>
      <c r="G68" s="428"/>
      <c r="H68" s="428"/>
      <c r="I68" s="428"/>
      <c r="J68" s="577"/>
      <c r="K68" s="577"/>
      <c r="L68" s="577"/>
      <c r="M68" s="577"/>
      <c r="N68" s="578"/>
      <c r="O68" s="578"/>
      <c r="P68" s="603"/>
      <c r="Q68" s="603"/>
      <c r="S68" s="196"/>
    </row>
    <row r="69" spans="2:19" ht="15" customHeight="1" x14ac:dyDescent="0.25">
      <c r="B69" s="428"/>
      <c r="C69" s="428"/>
      <c r="D69" s="428"/>
      <c r="E69" s="428"/>
      <c r="F69" s="428"/>
      <c r="G69" s="428"/>
      <c r="H69" s="428"/>
      <c r="I69" s="428"/>
      <c r="J69" s="577"/>
      <c r="K69" s="577"/>
      <c r="L69" s="577"/>
      <c r="M69" s="577"/>
      <c r="N69" s="578"/>
      <c r="O69" s="578"/>
      <c r="P69" s="603"/>
      <c r="Q69" s="603"/>
      <c r="S69" s="196"/>
    </row>
    <row r="70" spans="2:19" ht="15" customHeight="1" x14ac:dyDescent="0.25">
      <c r="B70" s="428"/>
      <c r="C70" s="428"/>
      <c r="D70" s="428"/>
      <c r="E70" s="428"/>
      <c r="F70" s="428"/>
      <c r="G70" s="428"/>
      <c r="H70" s="428"/>
      <c r="I70" s="428"/>
      <c r="J70" s="577"/>
      <c r="K70" s="577"/>
      <c r="L70" s="577"/>
      <c r="M70" s="577"/>
      <c r="N70" s="578"/>
      <c r="O70" s="578"/>
      <c r="P70" s="603"/>
      <c r="Q70" s="603"/>
      <c r="S70" s="196"/>
    </row>
    <row r="71" spans="2:19" ht="15" customHeight="1" x14ac:dyDescent="0.25">
      <c r="B71" s="428"/>
      <c r="C71" s="428"/>
      <c r="D71" s="428"/>
      <c r="E71" s="428"/>
      <c r="F71" s="428"/>
      <c r="G71" s="428"/>
      <c r="H71" s="428"/>
      <c r="I71" s="428"/>
      <c r="J71" s="577"/>
      <c r="K71" s="577"/>
      <c r="L71" s="577"/>
      <c r="M71" s="577"/>
      <c r="N71" s="578"/>
      <c r="O71" s="578"/>
      <c r="P71" s="603"/>
      <c r="Q71" s="603"/>
      <c r="S71" s="196"/>
    </row>
    <row r="72" spans="2:19" ht="15" customHeight="1" x14ac:dyDescent="0.25">
      <c r="B72" s="428"/>
      <c r="C72" s="428"/>
      <c r="D72" s="428"/>
      <c r="E72" s="428"/>
      <c r="F72" s="428"/>
      <c r="G72" s="428"/>
      <c r="H72" s="428"/>
      <c r="I72" s="428"/>
      <c r="J72" s="577"/>
      <c r="K72" s="577"/>
      <c r="L72" s="577"/>
      <c r="M72" s="577"/>
      <c r="N72" s="578"/>
      <c r="O72" s="578"/>
      <c r="P72" s="603"/>
      <c r="Q72" s="603"/>
      <c r="S72" s="196"/>
    </row>
    <row r="73" spans="2:19" ht="15" customHeight="1" x14ac:dyDescent="0.25">
      <c r="B73" s="428"/>
      <c r="C73" s="428"/>
      <c r="D73" s="428"/>
      <c r="E73" s="428"/>
      <c r="F73" s="428"/>
      <c r="G73" s="428"/>
      <c r="H73" s="428"/>
      <c r="I73" s="428"/>
      <c r="J73" s="577"/>
      <c r="K73" s="577"/>
      <c r="L73" s="577"/>
      <c r="M73" s="577"/>
      <c r="N73" s="578"/>
      <c r="O73" s="578"/>
      <c r="P73" s="603"/>
      <c r="Q73" s="603"/>
      <c r="S73" s="196"/>
    </row>
    <row r="74" spans="2:19" ht="15" customHeight="1" x14ac:dyDescent="0.25">
      <c r="B74" s="428"/>
      <c r="C74" s="428"/>
      <c r="D74" s="428"/>
      <c r="E74" s="428"/>
      <c r="F74" s="428"/>
      <c r="G74" s="428"/>
      <c r="H74" s="428"/>
      <c r="I74" s="428"/>
      <c r="J74" s="577"/>
      <c r="K74" s="577"/>
      <c r="L74" s="577"/>
      <c r="M74" s="577"/>
      <c r="N74" s="578"/>
      <c r="O74" s="578"/>
      <c r="P74" s="603"/>
      <c r="Q74" s="603"/>
      <c r="S74" s="196"/>
    </row>
    <row r="75" spans="2:19" ht="15" customHeight="1" x14ac:dyDescent="0.25">
      <c r="B75" s="428"/>
      <c r="C75" s="428"/>
      <c r="D75" s="428"/>
      <c r="E75" s="428"/>
      <c r="F75" s="428"/>
      <c r="G75" s="428"/>
      <c r="H75" s="428"/>
      <c r="I75" s="428"/>
      <c r="J75" s="577"/>
      <c r="K75" s="577"/>
      <c r="L75" s="577"/>
      <c r="M75" s="577"/>
      <c r="N75" s="578"/>
      <c r="O75" s="578"/>
      <c r="P75" s="603"/>
      <c r="Q75" s="603"/>
      <c r="S75" s="196"/>
    </row>
    <row r="76" spans="2:19" ht="15" customHeight="1" x14ac:dyDescent="0.25">
      <c r="B76" s="428"/>
      <c r="C76" s="428"/>
      <c r="D76" s="428"/>
      <c r="E76" s="428"/>
      <c r="F76" s="428"/>
      <c r="G76" s="428"/>
      <c r="H76" s="428"/>
      <c r="I76" s="428"/>
      <c r="J76" s="577"/>
      <c r="K76" s="577"/>
      <c r="L76" s="577"/>
      <c r="M76" s="577"/>
      <c r="N76" s="578"/>
      <c r="O76" s="578"/>
      <c r="P76" s="603"/>
      <c r="Q76" s="603"/>
      <c r="S76" s="196"/>
    </row>
    <row r="77" spans="2:19" ht="15" customHeight="1" x14ac:dyDescent="0.25">
      <c r="B77" s="428"/>
      <c r="C77" s="428"/>
      <c r="D77" s="428"/>
      <c r="E77" s="428"/>
      <c r="F77" s="428"/>
      <c r="G77" s="428"/>
      <c r="H77" s="428"/>
      <c r="I77" s="428"/>
      <c r="J77" s="577"/>
      <c r="K77" s="577"/>
      <c r="L77" s="577"/>
      <c r="M77" s="577"/>
      <c r="N77" s="578"/>
      <c r="O77" s="578"/>
      <c r="P77" s="603"/>
      <c r="Q77" s="603"/>
      <c r="S77" s="196"/>
    </row>
    <row r="78" spans="2:19" ht="15" customHeight="1" x14ac:dyDescent="0.25">
      <c r="B78" s="428"/>
      <c r="C78" s="428"/>
      <c r="D78" s="428"/>
      <c r="E78" s="428"/>
      <c r="F78" s="428"/>
      <c r="G78" s="428"/>
      <c r="H78" s="428"/>
      <c r="I78" s="428"/>
      <c r="J78" s="577"/>
      <c r="K78" s="577"/>
      <c r="L78" s="577"/>
      <c r="M78" s="577"/>
      <c r="N78" s="578"/>
      <c r="O78" s="578"/>
      <c r="P78" s="603"/>
      <c r="Q78" s="603"/>
      <c r="S78" s="196"/>
    </row>
    <row r="79" spans="2:19" ht="15" customHeight="1" x14ac:dyDescent="0.25">
      <c r="B79" s="428"/>
      <c r="C79" s="428"/>
      <c r="D79" s="428"/>
      <c r="E79" s="428"/>
      <c r="F79" s="428"/>
      <c r="G79" s="428"/>
      <c r="H79" s="428"/>
      <c r="I79" s="428"/>
      <c r="J79" s="577"/>
      <c r="K79" s="577"/>
      <c r="L79" s="577"/>
      <c r="M79" s="577"/>
      <c r="N79" s="578"/>
      <c r="O79" s="578"/>
      <c r="P79" s="603"/>
      <c r="Q79" s="603"/>
      <c r="S79" s="196"/>
    </row>
    <row r="80" spans="2:19" ht="15" customHeight="1" x14ac:dyDescent="0.25">
      <c r="B80" s="428"/>
      <c r="C80" s="428"/>
      <c r="D80" s="428"/>
      <c r="E80" s="428"/>
      <c r="F80" s="428"/>
      <c r="G80" s="428"/>
      <c r="H80" s="428"/>
      <c r="I80" s="428"/>
      <c r="J80" s="577"/>
      <c r="K80" s="577"/>
      <c r="L80" s="577"/>
      <c r="M80" s="577"/>
      <c r="N80" s="578"/>
      <c r="O80" s="578"/>
      <c r="P80" s="603"/>
      <c r="Q80" s="603"/>
      <c r="S80" s="196"/>
    </row>
    <row r="81" spans="2:19" ht="15" customHeight="1" x14ac:dyDescent="0.25">
      <c r="B81" s="428"/>
      <c r="C81" s="428"/>
      <c r="D81" s="428"/>
      <c r="E81" s="428"/>
      <c r="F81" s="428"/>
      <c r="G81" s="428"/>
      <c r="H81" s="428"/>
      <c r="I81" s="428"/>
      <c r="J81" s="577"/>
      <c r="K81" s="577"/>
      <c r="L81" s="577"/>
      <c r="M81" s="577"/>
      <c r="N81" s="578"/>
      <c r="O81" s="578"/>
      <c r="P81" s="603"/>
      <c r="Q81" s="603"/>
      <c r="S81" s="196"/>
    </row>
    <row r="82" spans="2:19" ht="15" customHeight="1" x14ac:dyDescent="0.25">
      <c r="B82" s="428"/>
      <c r="C82" s="428"/>
      <c r="D82" s="428"/>
      <c r="E82" s="428"/>
      <c r="F82" s="428"/>
      <c r="G82" s="428"/>
      <c r="H82" s="428"/>
      <c r="I82" s="428"/>
      <c r="J82" s="577"/>
      <c r="K82" s="577"/>
      <c r="L82" s="577"/>
      <c r="M82" s="577"/>
      <c r="N82" s="578"/>
      <c r="O82" s="578"/>
      <c r="P82" s="603"/>
      <c r="Q82" s="603"/>
      <c r="S82" s="196"/>
    </row>
    <row r="83" spans="2:19" ht="15" customHeight="1" x14ac:dyDescent="0.25">
      <c r="B83" s="314"/>
      <c r="C83" s="314"/>
      <c r="D83" s="314"/>
      <c r="E83" s="314"/>
      <c r="F83" s="314"/>
      <c r="G83" s="314"/>
      <c r="H83" s="314"/>
      <c r="I83" s="314"/>
      <c r="J83" s="606" t="s">
        <v>3</v>
      </c>
      <c r="K83" s="606"/>
      <c r="L83" s="606"/>
      <c r="M83" s="607"/>
      <c r="N83" s="608">
        <f>SUM(N54:O82)</f>
        <v>2</v>
      </c>
      <c r="O83" s="608"/>
      <c r="P83" s="609">
        <f>SUM(P54:Q82)</f>
        <v>118772</v>
      </c>
      <c r="Q83" s="609"/>
      <c r="S83" s="196"/>
    </row>
    <row r="84" spans="2:19" x14ac:dyDescent="0.25">
      <c r="B84" s="396"/>
      <c r="C84" s="396"/>
      <c r="D84" s="396"/>
      <c r="E84" s="396"/>
      <c r="F84" s="396"/>
      <c r="G84" s="396"/>
      <c r="H84" s="396"/>
      <c r="I84" s="396"/>
      <c r="J84" s="396"/>
      <c r="K84" s="396"/>
      <c r="L84" s="396"/>
      <c r="M84" s="396"/>
      <c r="N84" s="396"/>
      <c r="O84" s="396"/>
      <c r="P84" s="396"/>
      <c r="Q84" s="396"/>
      <c r="S84" s="196"/>
    </row>
    <row r="85" spans="2:19" x14ac:dyDescent="0.25">
      <c r="B85" s="394" t="s">
        <v>257</v>
      </c>
      <c r="C85" s="394"/>
      <c r="D85" s="394"/>
      <c r="E85" s="394"/>
      <c r="F85" s="394"/>
      <c r="G85" s="394"/>
      <c r="H85" s="394"/>
      <c r="I85" s="394"/>
      <c r="J85" s="394"/>
      <c r="K85" s="394"/>
      <c r="L85" s="394"/>
      <c r="M85" s="394"/>
      <c r="N85" s="394"/>
      <c r="O85" s="394"/>
      <c r="P85" s="394"/>
      <c r="Q85" s="394"/>
      <c r="S85" s="196"/>
    </row>
    <row r="86" spans="2:19" ht="26.25" customHeight="1" x14ac:dyDescent="0.25">
      <c r="B86" s="237" t="str">
        <f>'Main Page'!$G$9</f>
        <v>2026-2027</v>
      </c>
      <c r="C86" s="238" t="s">
        <v>49</v>
      </c>
      <c r="D86" s="238"/>
      <c r="E86" s="238" t="str">
        <f>'Main Page'!$F$13</f>
        <v>Albemarle County Public Schools</v>
      </c>
      <c r="F86" s="238"/>
      <c r="G86" s="238"/>
      <c r="H86" s="239"/>
      <c r="I86" s="238" t="s">
        <v>48</v>
      </c>
      <c r="J86" s="240">
        <f>'Main Page'!$F$14</f>
        <v>2</v>
      </c>
      <c r="K86" s="446" t="str">
        <f>'Main Page'!$B$6</f>
        <v xml:space="preserve">Title III, Part A, Language Instruction for English Learners and Immigrant Students </v>
      </c>
      <c r="L86" s="446"/>
      <c r="M86" s="446"/>
      <c r="N86" s="446"/>
      <c r="O86" s="446"/>
      <c r="P86" s="446"/>
      <c r="Q86" s="446"/>
      <c r="S86" s="196"/>
    </row>
    <row r="87" spans="2:19" ht="19.5" customHeight="1" x14ac:dyDescent="0.25">
      <c r="B87" s="588" t="s">
        <v>0</v>
      </c>
      <c r="C87" s="588"/>
      <c r="D87" s="588"/>
      <c r="E87" s="588"/>
      <c r="F87" s="588"/>
      <c r="G87" s="588"/>
      <c r="H87" s="588"/>
      <c r="I87" s="588"/>
      <c r="J87" s="588"/>
      <c r="K87" s="588"/>
      <c r="L87" s="588"/>
      <c r="M87" s="588"/>
      <c r="N87" s="588"/>
      <c r="O87" s="588"/>
      <c r="P87" s="588"/>
      <c r="Q87" s="588"/>
      <c r="S87" s="196"/>
    </row>
    <row r="88" spans="2:19" ht="15" customHeight="1" x14ac:dyDescent="0.25">
      <c r="B88" s="610" t="s">
        <v>253</v>
      </c>
      <c r="C88" s="610"/>
      <c r="D88" s="610"/>
      <c r="E88" s="610"/>
      <c r="F88" s="610"/>
      <c r="G88" s="610"/>
      <c r="H88" s="610"/>
      <c r="I88" s="610"/>
      <c r="J88" s="610"/>
      <c r="K88" s="610"/>
      <c r="L88" s="610"/>
      <c r="M88" s="610"/>
      <c r="N88" s="610"/>
      <c r="O88" s="610"/>
      <c r="P88" s="610"/>
      <c r="Q88" s="610"/>
      <c r="S88" s="196"/>
    </row>
    <row r="89" spans="2:19" ht="146.25" customHeight="1" x14ac:dyDescent="0.25">
      <c r="B89" s="589" t="s">
        <v>675</v>
      </c>
      <c r="C89" s="590"/>
      <c r="D89" s="590"/>
      <c r="E89" s="590"/>
      <c r="F89" s="590"/>
      <c r="G89" s="590"/>
      <c r="H89" s="590"/>
      <c r="I89" s="590"/>
      <c r="J89" s="590"/>
      <c r="K89" s="590"/>
      <c r="L89" s="590"/>
      <c r="M89" s="590"/>
      <c r="N89" s="590"/>
      <c r="O89" s="590"/>
      <c r="P89" s="590"/>
      <c r="Q89" s="591"/>
      <c r="S89" s="196"/>
    </row>
    <row r="90" spans="2:19" ht="146.25" customHeight="1" x14ac:dyDescent="0.25">
      <c r="B90" s="600"/>
      <c r="C90" s="601"/>
      <c r="D90" s="601"/>
      <c r="E90" s="601"/>
      <c r="F90" s="601"/>
      <c r="G90" s="601"/>
      <c r="H90" s="601"/>
      <c r="I90" s="601"/>
      <c r="J90" s="601"/>
      <c r="K90" s="601"/>
      <c r="L90" s="601"/>
      <c r="M90" s="601"/>
      <c r="N90" s="601"/>
      <c r="O90" s="601"/>
      <c r="P90" s="601"/>
      <c r="Q90" s="602"/>
      <c r="S90" s="196"/>
    </row>
    <row r="91" spans="2:19" ht="15" customHeight="1" x14ac:dyDescent="0.25">
      <c r="B91" s="667" t="s">
        <v>563</v>
      </c>
      <c r="C91" s="668"/>
      <c r="D91" s="668"/>
      <c r="E91" s="668"/>
      <c r="F91" s="668"/>
      <c r="G91" s="668"/>
      <c r="H91" s="668"/>
      <c r="I91" s="668"/>
      <c r="J91" s="668"/>
      <c r="K91" s="668"/>
      <c r="L91" s="668"/>
      <c r="M91" s="668"/>
      <c r="N91" s="668"/>
      <c r="O91" s="668"/>
      <c r="P91" s="668"/>
      <c r="Q91" s="669"/>
      <c r="S91" s="196"/>
    </row>
    <row r="92" spans="2:19" ht="112.5" customHeight="1" x14ac:dyDescent="0.25">
      <c r="B92" s="611"/>
      <c r="C92" s="612"/>
      <c r="D92" s="612"/>
      <c r="E92" s="612"/>
      <c r="F92" s="612"/>
      <c r="G92" s="612"/>
      <c r="H92" s="612"/>
      <c r="I92" s="612"/>
      <c r="J92" s="612"/>
      <c r="K92" s="612"/>
      <c r="L92" s="612"/>
      <c r="M92" s="612"/>
      <c r="N92" s="612"/>
      <c r="O92" s="612"/>
      <c r="P92" s="612"/>
      <c r="Q92" s="613"/>
      <c r="S92" s="196"/>
    </row>
    <row r="93" spans="2:19" ht="15" customHeight="1" x14ac:dyDescent="0.25">
      <c r="B93" s="604" t="s">
        <v>1</v>
      </c>
      <c r="C93" s="604"/>
      <c r="D93" s="604"/>
      <c r="E93" s="604"/>
      <c r="F93" s="604"/>
      <c r="G93" s="604"/>
      <c r="H93" s="604"/>
      <c r="I93" s="604"/>
      <c r="J93" s="604"/>
      <c r="K93" s="604"/>
      <c r="L93" s="605" t="s">
        <v>252</v>
      </c>
      <c r="M93" s="605"/>
      <c r="N93" s="605"/>
      <c r="O93" s="605"/>
      <c r="P93" s="605" t="s">
        <v>2</v>
      </c>
      <c r="Q93" s="605"/>
      <c r="S93" s="196"/>
    </row>
    <row r="94" spans="2:19" ht="15" customHeight="1" x14ac:dyDescent="0.25">
      <c r="B94" s="428" t="s">
        <v>676</v>
      </c>
      <c r="C94" s="428"/>
      <c r="D94" s="428"/>
      <c r="E94" s="428"/>
      <c r="F94" s="428"/>
      <c r="G94" s="428"/>
      <c r="H94" s="428"/>
      <c r="I94" s="428"/>
      <c r="J94" s="428"/>
      <c r="K94" s="428"/>
      <c r="L94" s="577" t="s">
        <v>176</v>
      </c>
      <c r="M94" s="577"/>
      <c r="N94" s="577"/>
      <c r="O94" s="577"/>
      <c r="P94" s="603">
        <v>20484</v>
      </c>
      <c r="Q94" s="603"/>
      <c r="S94" s="196"/>
    </row>
    <row r="95" spans="2:19" ht="15" customHeight="1" x14ac:dyDescent="0.25">
      <c r="B95" s="428" t="s">
        <v>677</v>
      </c>
      <c r="C95" s="428"/>
      <c r="D95" s="428"/>
      <c r="E95" s="428"/>
      <c r="F95" s="428"/>
      <c r="G95" s="428"/>
      <c r="H95" s="428"/>
      <c r="I95" s="428"/>
      <c r="J95" s="428"/>
      <c r="K95" s="428"/>
      <c r="L95" s="577" t="s">
        <v>176</v>
      </c>
      <c r="M95" s="577"/>
      <c r="N95" s="577"/>
      <c r="O95" s="577"/>
      <c r="P95" s="603">
        <v>9086</v>
      </c>
      <c r="Q95" s="603"/>
      <c r="S95" s="196"/>
    </row>
    <row r="96" spans="2:19" ht="15" customHeight="1" x14ac:dyDescent="0.25">
      <c r="B96" s="428" t="s">
        <v>678</v>
      </c>
      <c r="C96" s="428"/>
      <c r="D96" s="428"/>
      <c r="E96" s="428"/>
      <c r="F96" s="428"/>
      <c r="G96" s="428"/>
      <c r="H96" s="428"/>
      <c r="I96" s="428"/>
      <c r="J96" s="428"/>
      <c r="K96" s="428"/>
      <c r="L96" s="577" t="s">
        <v>176</v>
      </c>
      <c r="M96" s="577"/>
      <c r="N96" s="577"/>
      <c r="O96" s="577"/>
      <c r="P96" s="603">
        <v>320</v>
      </c>
      <c r="Q96" s="603"/>
      <c r="S96" s="196"/>
    </row>
    <row r="97" spans="2:19" ht="15" customHeight="1" x14ac:dyDescent="0.25">
      <c r="B97" s="428" t="s">
        <v>679</v>
      </c>
      <c r="C97" s="428"/>
      <c r="D97" s="428"/>
      <c r="E97" s="428"/>
      <c r="F97" s="428"/>
      <c r="G97" s="428"/>
      <c r="H97" s="428"/>
      <c r="I97" s="428"/>
      <c r="J97" s="428"/>
      <c r="K97" s="428"/>
      <c r="L97" s="577" t="s">
        <v>176</v>
      </c>
      <c r="M97" s="577"/>
      <c r="N97" s="577"/>
      <c r="O97" s="577"/>
      <c r="P97" s="603">
        <v>18822</v>
      </c>
      <c r="Q97" s="603"/>
      <c r="S97" s="196"/>
    </row>
    <row r="98" spans="2:19" ht="15" customHeight="1" x14ac:dyDescent="0.25">
      <c r="B98" s="428" t="s">
        <v>680</v>
      </c>
      <c r="C98" s="428"/>
      <c r="D98" s="428"/>
      <c r="E98" s="428"/>
      <c r="F98" s="428"/>
      <c r="G98" s="428"/>
      <c r="H98" s="428"/>
      <c r="I98" s="428"/>
      <c r="J98" s="428"/>
      <c r="K98" s="428"/>
      <c r="L98" s="577" t="s">
        <v>176</v>
      </c>
      <c r="M98" s="577"/>
      <c r="N98" s="577"/>
      <c r="O98" s="577"/>
      <c r="P98" s="603">
        <v>1258</v>
      </c>
      <c r="Q98" s="603"/>
      <c r="S98" s="196"/>
    </row>
    <row r="99" spans="2:19" ht="15" customHeight="1" x14ac:dyDescent="0.25">
      <c r="B99" s="428"/>
      <c r="C99" s="428"/>
      <c r="D99" s="428"/>
      <c r="E99" s="428"/>
      <c r="F99" s="428"/>
      <c r="G99" s="428"/>
      <c r="H99" s="428"/>
      <c r="I99" s="428"/>
      <c r="J99" s="428"/>
      <c r="K99" s="428"/>
      <c r="L99" s="577"/>
      <c r="M99" s="577"/>
      <c r="N99" s="577"/>
      <c r="O99" s="577"/>
      <c r="P99" s="603"/>
      <c r="Q99" s="603"/>
      <c r="S99" s="196"/>
    </row>
    <row r="100" spans="2:19" ht="15" customHeight="1" x14ac:dyDescent="0.25">
      <c r="B100" s="428"/>
      <c r="C100" s="428"/>
      <c r="D100" s="428"/>
      <c r="E100" s="428"/>
      <c r="F100" s="428"/>
      <c r="G100" s="428"/>
      <c r="H100" s="428"/>
      <c r="I100" s="428"/>
      <c r="J100" s="428"/>
      <c r="K100" s="428"/>
      <c r="L100" s="577"/>
      <c r="M100" s="577"/>
      <c r="N100" s="577"/>
      <c r="O100" s="577"/>
      <c r="P100" s="603"/>
      <c r="Q100" s="603"/>
      <c r="S100" s="196"/>
    </row>
    <row r="101" spans="2:19" ht="15" customHeight="1" x14ac:dyDescent="0.25">
      <c r="B101" s="428"/>
      <c r="C101" s="428"/>
      <c r="D101" s="428"/>
      <c r="E101" s="428"/>
      <c r="F101" s="428"/>
      <c r="G101" s="428"/>
      <c r="H101" s="428"/>
      <c r="I101" s="428"/>
      <c r="J101" s="428"/>
      <c r="K101" s="428"/>
      <c r="L101" s="577"/>
      <c r="M101" s="577"/>
      <c r="N101" s="577"/>
      <c r="O101" s="577"/>
      <c r="P101" s="603"/>
      <c r="Q101" s="603"/>
      <c r="S101" s="196"/>
    </row>
    <row r="102" spans="2:19" ht="15" customHeight="1" x14ac:dyDescent="0.25">
      <c r="B102" s="428"/>
      <c r="C102" s="428"/>
      <c r="D102" s="428"/>
      <c r="E102" s="428"/>
      <c r="F102" s="428"/>
      <c r="G102" s="428"/>
      <c r="H102" s="428"/>
      <c r="I102" s="428"/>
      <c r="J102" s="428"/>
      <c r="K102" s="428"/>
      <c r="L102" s="577"/>
      <c r="M102" s="577"/>
      <c r="N102" s="577"/>
      <c r="O102" s="577"/>
      <c r="P102" s="603"/>
      <c r="Q102" s="603"/>
      <c r="S102" s="196"/>
    </row>
    <row r="103" spans="2:19" ht="15" customHeight="1" x14ac:dyDescent="0.25">
      <c r="B103" s="428"/>
      <c r="C103" s="428"/>
      <c r="D103" s="428"/>
      <c r="E103" s="428"/>
      <c r="F103" s="428"/>
      <c r="G103" s="428"/>
      <c r="H103" s="428"/>
      <c r="I103" s="428"/>
      <c r="J103" s="428"/>
      <c r="K103" s="428"/>
      <c r="L103" s="577"/>
      <c r="M103" s="577"/>
      <c r="N103" s="577"/>
      <c r="O103" s="577"/>
      <c r="P103" s="603"/>
      <c r="Q103" s="603"/>
      <c r="S103" s="196"/>
    </row>
    <row r="104" spans="2:19" ht="15" customHeight="1" x14ac:dyDescent="0.25">
      <c r="B104" s="428"/>
      <c r="C104" s="428"/>
      <c r="D104" s="428"/>
      <c r="E104" s="428"/>
      <c r="F104" s="428"/>
      <c r="G104" s="428"/>
      <c r="H104" s="428"/>
      <c r="I104" s="428"/>
      <c r="J104" s="428"/>
      <c r="K104" s="428"/>
      <c r="L104" s="577"/>
      <c r="M104" s="577"/>
      <c r="N104" s="577"/>
      <c r="O104" s="577"/>
      <c r="P104" s="603"/>
      <c r="Q104" s="603"/>
      <c r="S104" s="196"/>
    </row>
    <row r="105" spans="2:19" ht="15" customHeight="1" x14ac:dyDescent="0.25">
      <c r="B105" s="428"/>
      <c r="C105" s="428"/>
      <c r="D105" s="428"/>
      <c r="E105" s="428"/>
      <c r="F105" s="428"/>
      <c r="G105" s="428"/>
      <c r="H105" s="428"/>
      <c r="I105" s="428"/>
      <c r="J105" s="428"/>
      <c r="K105" s="428"/>
      <c r="L105" s="577"/>
      <c r="M105" s="577"/>
      <c r="N105" s="577"/>
      <c r="O105" s="577"/>
      <c r="P105" s="603"/>
      <c r="Q105" s="603"/>
      <c r="S105" s="196"/>
    </row>
    <row r="106" spans="2:19" ht="15" customHeight="1" x14ac:dyDescent="0.25">
      <c r="B106" s="428"/>
      <c r="C106" s="428"/>
      <c r="D106" s="428"/>
      <c r="E106" s="428"/>
      <c r="F106" s="428"/>
      <c r="G106" s="428"/>
      <c r="H106" s="428"/>
      <c r="I106" s="428"/>
      <c r="J106" s="428"/>
      <c r="K106" s="428"/>
      <c r="L106" s="577"/>
      <c r="M106" s="577"/>
      <c r="N106" s="577"/>
      <c r="O106" s="577"/>
      <c r="P106" s="603"/>
      <c r="Q106" s="603"/>
      <c r="S106" s="196"/>
    </row>
    <row r="107" spans="2:19" ht="15" customHeight="1" x14ac:dyDescent="0.25">
      <c r="B107" s="428"/>
      <c r="C107" s="428"/>
      <c r="D107" s="428"/>
      <c r="E107" s="428"/>
      <c r="F107" s="428"/>
      <c r="G107" s="428"/>
      <c r="H107" s="428"/>
      <c r="I107" s="428"/>
      <c r="J107" s="428"/>
      <c r="K107" s="428"/>
      <c r="L107" s="577"/>
      <c r="M107" s="577"/>
      <c r="N107" s="577"/>
      <c r="O107" s="577"/>
      <c r="P107" s="603"/>
      <c r="Q107" s="603"/>
      <c r="S107" s="196"/>
    </row>
    <row r="108" spans="2:19" ht="15" customHeight="1" x14ac:dyDescent="0.25">
      <c r="B108" s="428"/>
      <c r="C108" s="428"/>
      <c r="D108" s="428"/>
      <c r="E108" s="428"/>
      <c r="F108" s="428"/>
      <c r="G108" s="428"/>
      <c r="H108" s="428"/>
      <c r="I108" s="428"/>
      <c r="J108" s="428"/>
      <c r="K108" s="428"/>
      <c r="L108" s="577"/>
      <c r="M108" s="577"/>
      <c r="N108" s="577"/>
      <c r="O108" s="577"/>
      <c r="P108" s="603"/>
      <c r="Q108" s="603"/>
      <c r="S108" s="196"/>
    </row>
    <row r="109" spans="2:19" ht="15" customHeight="1" x14ac:dyDescent="0.25">
      <c r="B109" s="428"/>
      <c r="C109" s="428"/>
      <c r="D109" s="428"/>
      <c r="E109" s="428"/>
      <c r="F109" s="428"/>
      <c r="G109" s="428"/>
      <c r="H109" s="428"/>
      <c r="I109" s="428"/>
      <c r="J109" s="428"/>
      <c r="K109" s="428"/>
      <c r="L109" s="577"/>
      <c r="M109" s="577"/>
      <c r="N109" s="577"/>
      <c r="O109" s="577"/>
      <c r="P109" s="603"/>
      <c r="Q109" s="603"/>
      <c r="S109" s="196"/>
    </row>
    <row r="110" spans="2:19" ht="15" customHeight="1" x14ac:dyDescent="0.25">
      <c r="B110" s="428"/>
      <c r="C110" s="428"/>
      <c r="D110" s="428"/>
      <c r="E110" s="428"/>
      <c r="F110" s="428"/>
      <c r="G110" s="428"/>
      <c r="H110" s="428"/>
      <c r="I110" s="428"/>
      <c r="J110" s="428"/>
      <c r="K110" s="428"/>
      <c r="L110" s="577"/>
      <c r="M110" s="577"/>
      <c r="N110" s="577"/>
      <c r="O110" s="577"/>
      <c r="P110" s="603"/>
      <c r="Q110" s="603"/>
      <c r="S110" s="196"/>
    </row>
    <row r="111" spans="2:19" ht="15" customHeight="1" x14ac:dyDescent="0.25">
      <c r="B111" s="428"/>
      <c r="C111" s="428"/>
      <c r="D111" s="428"/>
      <c r="E111" s="428"/>
      <c r="F111" s="428"/>
      <c r="G111" s="428"/>
      <c r="H111" s="428"/>
      <c r="I111" s="428"/>
      <c r="J111" s="428"/>
      <c r="K111" s="428"/>
      <c r="L111" s="577"/>
      <c r="M111" s="577"/>
      <c r="N111" s="577"/>
      <c r="O111" s="577"/>
      <c r="P111" s="603"/>
      <c r="Q111" s="603"/>
      <c r="S111" s="196"/>
    </row>
    <row r="112" spans="2:19" ht="15" customHeight="1" x14ac:dyDescent="0.25">
      <c r="B112" s="428"/>
      <c r="C112" s="428"/>
      <c r="D112" s="428"/>
      <c r="E112" s="428"/>
      <c r="F112" s="428"/>
      <c r="G112" s="428"/>
      <c r="H112" s="428"/>
      <c r="I112" s="428"/>
      <c r="J112" s="428"/>
      <c r="K112" s="428"/>
      <c r="L112" s="577"/>
      <c r="M112" s="577"/>
      <c r="N112" s="577"/>
      <c r="O112" s="577"/>
      <c r="P112" s="603"/>
      <c r="Q112" s="603"/>
      <c r="S112" s="196"/>
    </row>
    <row r="113" spans="2:19" ht="15" customHeight="1" x14ac:dyDescent="0.25">
      <c r="B113" s="428"/>
      <c r="C113" s="428"/>
      <c r="D113" s="428"/>
      <c r="E113" s="428"/>
      <c r="F113" s="428"/>
      <c r="G113" s="428"/>
      <c r="H113" s="428"/>
      <c r="I113" s="428"/>
      <c r="J113" s="428"/>
      <c r="K113" s="428"/>
      <c r="L113" s="577"/>
      <c r="M113" s="577"/>
      <c r="N113" s="577"/>
      <c r="O113" s="577"/>
      <c r="P113" s="603"/>
      <c r="Q113" s="603"/>
      <c r="S113" s="196"/>
    </row>
    <row r="114" spans="2:19" ht="15" customHeight="1" x14ac:dyDescent="0.25">
      <c r="B114" s="428"/>
      <c r="C114" s="428"/>
      <c r="D114" s="428"/>
      <c r="E114" s="428"/>
      <c r="F114" s="428"/>
      <c r="G114" s="428"/>
      <c r="H114" s="428"/>
      <c r="I114" s="428"/>
      <c r="J114" s="428"/>
      <c r="K114" s="428"/>
      <c r="L114" s="577"/>
      <c r="M114" s="577"/>
      <c r="N114" s="577"/>
      <c r="O114" s="577"/>
      <c r="P114" s="603"/>
      <c r="Q114" s="603"/>
      <c r="S114" s="196"/>
    </row>
    <row r="115" spans="2:19" ht="15" customHeight="1" x14ac:dyDescent="0.25">
      <c r="B115" s="428"/>
      <c r="C115" s="428"/>
      <c r="D115" s="428"/>
      <c r="E115" s="428"/>
      <c r="F115" s="428"/>
      <c r="G115" s="428"/>
      <c r="H115" s="428"/>
      <c r="I115" s="428"/>
      <c r="J115" s="428"/>
      <c r="K115" s="428"/>
      <c r="L115" s="577"/>
      <c r="M115" s="577"/>
      <c r="N115" s="577"/>
      <c r="O115" s="577"/>
      <c r="P115" s="603"/>
      <c r="Q115" s="603"/>
      <c r="S115" s="196"/>
    </row>
    <row r="116" spans="2:19" ht="15" customHeight="1" x14ac:dyDescent="0.25">
      <c r="B116" s="428"/>
      <c r="C116" s="428"/>
      <c r="D116" s="428"/>
      <c r="E116" s="428"/>
      <c r="F116" s="428"/>
      <c r="G116" s="428"/>
      <c r="H116" s="428"/>
      <c r="I116" s="428"/>
      <c r="J116" s="428"/>
      <c r="K116" s="428"/>
      <c r="L116" s="577"/>
      <c r="M116" s="577"/>
      <c r="N116" s="577"/>
      <c r="O116" s="577"/>
      <c r="P116" s="603"/>
      <c r="Q116" s="603"/>
      <c r="S116" s="196"/>
    </row>
    <row r="117" spans="2:19" ht="15" customHeight="1" x14ac:dyDescent="0.25">
      <c r="B117" s="428"/>
      <c r="C117" s="428"/>
      <c r="D117" s="428"/>
      <c r="E117" s="428"/>
      <c r="F117" s="428"/>
      <c r="G117" s="428"/>
      <c r="H117" s="428"/>
      <c r="I117" s="428"/>
      <c r="J117" s="428"/>
      <c r="K117" s="428"/>
      <c r="L117" s="577"/>
      <c r="M117" s="577"/>
      <c r="N117" s="577"/>
      <c r="O117" s="577"/>
      <c r="P117" s="603"/>
      <c r="Q117" s="603"/>
      <c r="S117" s="196"/>
    </row>
    <row r="118" spans="2:19" ht="15" customHeight="1" x14ac:dyDescent="0.25">
      <c r="B118" s="428"/>
      <c r="C118" s="428"/>
      <c r="D118" s="428"/>
      <c r="E118" s="428"/>
      <c r="F118" s="428"/>
      <c r="G118" s="428"/>
      <c r="H118" s="428"/>
      <c r="I118" s="428"/>
      <c r="J118" s="428"/>
      <c r="K118" s="428"/>
      <c r="L118" s="577"/>
      <c r="M118" s="577"/>
      <c r="N118" s="577"/>
      <c r="O118" s="577"/>
      <c r="P118" s="603"/>
      <c r="Q118" s="603"/>
      <c r="S118" s="196"/>
    </row>
    <row r="119" spans="2:19" ht="15" customHeight="1" x14ac:dyDescent="0.25">
      <c r="B119" s="428"/>
      <c r="C119" s="428"/>
      <c r="D119" s="428"/>
      <c r="E119" s="428"/>
      <c r="F119" s="428"/>
      <c r="G119" s="428"/>
      <c r="H119" s="428"/>
      <c r="I119" s="428"/>
      <c r="J119" s="428"/>
      <c r="K119" s="428"/>
      <c r="L119" s="577"/>
      <c r="M119" s="577"/>
      <c r="N119" s="577"/>
      <c r="O119" s="577"/>
      <c r="P119" s="603"/>
      <c r="Q119" s="603"/>
      <c r="S119" s="196"/>
    </row>
    <row r="120" spans="2:19" ht="15" customHeight="1" x14ac:dyDescent="0.25">
      <c r="B120" s="428"/>
      <c r="C120" s="428"/>
      <c r="D120" s="428"/>
      <c r="E120" s="428"/>
      <c r="F120" s="428"/>
      <c r="G120" s="428"/>
      <c r="H120" s="428"/>
      <c r="I120" s="428"/>
      <c r="J120" s="428"/>
      <c r="K120" s="428"/>
      <c r="L120" s="577"/>
      <c r="M120" s="577"/>
      <c r="N120" s="577"/>
      <c r="O120" s="577"/>
      <c r="P120" s="603"/>
      <c r="Q120" s="603"/>
      <c r="S120" s="196"/>
    </row>
    <row r="121" spans="2:19" ht="15" customHeight="1" x14ac:dyDescent="0.25">
      <c r="B121" s="428"/>
      <c r="C121" s="428"/>
      <c r="D121" s="428"/>
      <c r="E121" s="428"/>
      <c r="F121" s="428"/>
      <c r="G121" s="428"/>
      <c r="H121" s="428"/>
      <c r="I121" s="428"/>
      <c r="J121" s="428"/>
      <c r="K121" s="428"/>
      <c r="L121" s="577"/>
      <c r="M121" s="577"/>
      <c r="N121" s="577"/>
      <c r="O121" s="577"/>
      <c r="P121" s="603"/>
      <c r="Q121" s="603"/>
      <c r="S121" s="196"/>
    </row>
    <row r="122" spans="2:19" ht="15" customHeight="1" x14ac:dyDescent="0.25">
      <c r="B122" s="428"/>
      <c r="C122" s="428"/>
      <c r="D122" s="428"/>
      <c r="E122" s="428"/>
      <c r="F122" s="428"/>
      <c r="G122" s="428"/>
      <c r="H122" s="428"/>
      <c r="I122" s="428"/>
      <c r="J122" s="428"/>
      <c r="K122" s="428"/>
      <c r="L122" s="577"/>
      <c r="M122" s="577"/>
      <c r="N122" s="577"/>
      <c r="O122" s="577"/>
      <c r="P122" s="603"/>
      <c r="Q122" s="603"/>
      <c r="S122" s="196"/>
    </row>
    <row r="123" spans="2:19" ht="15" customHeight="1" x14ac:dyDescent="0.25">
      <c r="B123" s="428"/>
      <c r="C123" s="428"/>
      <c r="D123" s="428"/>
      <c r="E123" s="428"/>
      <c r="F123" s="428"/>
      <c r="G123" s="428"/>
      <c r="H123" s="428"/>
      <c r="I123" s="428"/>
      <c r="J123" s="428"/>
      <c r="K123" s="428"/>
      <c r="L123" s="577"/>
      <c r="M123" s="577"/>
      <c r="N123" s="577"/>
      <c r="O123" s="577"/>
      <c r="P123" s="603"/>
      <c r="Q123" s="603"/>
      <c r="S123" s="196"/>
    </row>
    <row r="124" spans="2:19" ht="15" customHeight="1" x14ac:dyDescent="0.25">
      <c r="B124" s="428"/>
      <c r="C124" s="428"/>
      <c r="D124" s="428"/>
      <c r="E124" s="428"/>
      <c r="F124" s="428"/>
      <c r="G124" s="428"/>
      <c r="H124" s="428"/>
      <c r="I124" s="428"/>
      <c r="J124" s="428"/>
      <c r="K124" s="428"/>
      <c r="L124" s="577"/>
      <c r="M124" s="577"/>
      <c r="N124" s="577"/>
      <c r="O124" s="577"/>
      <c r="P124" s="603"/>
      <c r="Q124" s="603"/>
      <c r="S124" s="196"/>
    </row>
    <row r="125" spans="2:19" ht="15" customHeight="1" x14ac:dyDescent="0.25">
      <c r="B125" s="428"/>
      <c r="C125" s="428"/>
      <c r="D125" s="428"/>
      <c r="E125" s="428"/>
      <c r="F125" s="428"/>
      <c r="G125" s="428"/>
      <c r="H125" s="428"/>
      <c r="I125" s="428"/>
      <c r="J125" s="428"/>
      <c r="K125" s="428"/>
      <c r="L125" s="577"/>
      <c r="M125" s="577"/>
      <c r="N125" s="577"/>
      <c r="O125" s="577"/>
      <c r="P125" s="603"/>
      <c r="Q125" s="603"/>
      <c r="S125" s="196"/>
    </row>
    <row r="126" spans="2:19" ht="15" customHeight="1" x14ac:dyDescent="0.25">
      <c r="B126" s="428"/>
      <c r="C126" s="428"/>
      <c r="D126" s="428"/>
      <c r="E126" s="428"/>
      <c r="F126" s="428"/>
      <c r="G126" s="428"/>
      <c r="H126" s="428"/>
      <c r="I126" s="428"/>
      <c r="J126" s="428"/>
      <c r="K126" s="428"/>
      <c r="L126" s="577"/>
      <c r="M126" s="577"/>
      <c r="N126" s="577"/>
      <c r="O126" s="577"/>
      <c r="P126" s="603"/>
      <c r="Q126" s="603"/>
      <c r="S126" s="196"/>
    </row>
    <row r="127" spans="2:19" ht="15" customHeight="1" x14ac:dyDescent="0.25">
      <c r="B127" s="428"/>
      <c r="C127" s="428"/>
      <c r="D127" s="428"/>
      <c r="E127" s="428"/>
      <c r="F127" s="428"/>
      <c r="G127" s="428"/>
      <c r="H127" s="428"/>
      <c r="I127" s="428"/>
      <c r="J127" s="428"/>
      <c r="K127" s="428"/>
      <c r="L127" s="577"/>
      <c r="M127" s="577"/>
      <c r="N127" s="577"/>
      <c r="O127" s="577"/>
      <c r="P127" s="603"/>
      <c r="Q127" s="603"/>
      <c r="S127" s="196"/>
    </row>
    <row r="128" spans="2:19" ht="15" customHeight="1" x14ac:dyDescent="0.25">
      <c r="B128" s="428"/>
      <c r="C128" s="428"/>
      <c r="D128" s="428"/>
      <c r="E128" s="428"/>
      <c r="F128" s="428"/>
      <c r="G128" s="428"/>
      <c r="H128" s="428"/>
      <c r="I128" s="428"/>
      <c r="J128" s="428"/>
      <c r="K128" s="428"/>
      <c r="L128" s="577"/>
      <c r="M128" s="577"/>
      <c r="N128" s="577"/>
      <c r="O128" s="577"/>
      <c r="P128" s="603"/>
      <c r="Q128" s="603"/>
      <c r="S128" s="196"/>
    </row>
    <row r="129" spans="2:19" ht="15" customHeight="1" x14ac:dyDescent="0.25">
      <c r="B129" s="428"/>
      <c r="C129" s="428"/>
      <c r="D129" s="428"/>
      <c r="E129" s="428"/>
      <c r="F129" s="428"/>
      <c r="G129" s="428"/>
      <c r="H129" s="428"/>
      <c r="I129" s="428"/>
      <c r="J129" s="428"/>
      <c r="K129" s="428"/>
      <c r="L129" s="577"/>
      <c r="M129" s="577"/>
      <c r="N129" s="577"/>
      <c r="O129" s="577"/>
      <c r="P129" s="603"/>
      <c r="Q129" s="603"/>
      <c r="S129" s="196"/>
    </row>
    <row r="130" spans="2:19" ht="15" customHeight="1" x14ac:dyDescent="0.25">
      <c r="B130" s="314"/>
      <c r="C130" s="314"/>
      <c r="D130" s="314"/>
      <c r="E130" s="314"/>
      <c r="F130" s="314"/>
      <c r="G130" s="314"/>
      <c r="H130" s="314"/>
      <c r="I130" s="314"/>
      <c r="J130" s="315"/>
      <c r="K130" s="315"/>
      <c r="L130" s="606" t="s">
        <v>3</v>
      </c>
      <c r="M130" s="606"/>
      <c r="N130" s="606"/>
      <c r="O130" s="607"/>
      <c r="P130" s="609">
        <f>SUM(P94:Q129)</f>
        <v>49970</v>
      </c>
      <c r="Q130" s="609"/>
      <c r="S130" s="196"/>
    </row>
    <row r="131" spans="2:19" x14ac:dyDescent="0.25">
      <c r="B131" s="396"/>
      <c r="C131" s="396"/>
      <c r="D131" s="396"/>
      <c r="E131" s="396"/>
      <c r="F131" s="396"/>
      <c r="G131" s="396"/>
      <c r="H131" s="396"/>
      <c r="I131" s="396"/>
      <c r="J131" s="396"/>
      <c r="K131" s="396"/>
      <c r="L131" s="396"/>
      <c r="M131" s="396"/>
      <c r="N131" s="396"/>
      <c r="O131" s="396"/>
      <c r="P131" s="396"/>
      <c r="Q131" s="396"/>
      <c r="S131" s="196"/>
    </row>
    <row r="132" spans="2:19" x14ac:dyDescent="0.25">
      <c r="B132" s="394" t="s">
        <v>258</v>
      </c>
      <c r="C132" s="394"/>
      <c r="D132" s="394"/>
      <c r="E132" s="394"/>
      <c r="F132" s="394"/>
      <c r="G132" s="394"/>
      <c r="H132" s="394"/>
      <c r="I132" s="394"/>
      <c r="J132" s="394"/>
      <c r="K132" s="394"/>
      <c r="L132" s="394"/>
      <c r="M132" s="394"/>
      <c r="N132" s="394"/>
      <c r="O132" s="394"/>
      <c r="P132" s="394"/>
      <c r="Q132" s="394"/>
      <c r="S132" s="196"/>
    </row>
    <row r="133" spans="2:19" ht="26.25" customHeight="1" x14ac:dyDescent="0.25">
      <c r="B133" s="237" t="str">
        <f>'Main Page'!$G$9</f>
        <v>2026-2027</v>
      </c>
      <c r="C133" s="238" t="s">
        <v>49</v>
      </c>
      <c r="D133" s="238"/>
      <c r="E133" s="238" t="str">
        <f>'Main Page'!$F$13</f>
        <v>Albemarle County Public Schools</v>
      </c>
      <c r="F133" s="238"/>
      <c r="G133" s="238"/>
      <c r="H133" s="239"/>
      <c r="I133" s="238" t="s">
        <v>48</v>
      </c>
      <c r="J133" s="240">
        <f>'Main Page'!$F$14</f>
        <v>2</v>
      </c>
      <c r="K133" s="446" t="str">
        <f>'Main Page'!$B$6</f>
        <v xml:space="preserve">Title III, Part A, Language Instruction for English Learners and Immigrant Students </v>
      </c>
      <c r="L133" s="446"/>
      <c r="M133" s="446"/>
      <c r="N133" s="446"/>
      <c r="O133" s="446"/>
      <c r="P133" s="446"/>
      <c r="Q133" s="446"/>
      <c r="S133" s="196"/>
    </row>
    <row r="134" spans="2:19" ht="21.75" customHeight="1" x14ac:dyDescent="0.25">
      <c r="B134" s="588" t="s">
        <v>167</v>
      </c>
      <c r="C134" s="588"/>
      <c r="D134" s="588"/>
      <c r="E134" s="588"/>
      <c r="F134" s="588"/>
      <c r="G134" s="588"/>
      <c r="H134" s="588"/>
      <c r="I134" s="588"/>
      <c r="J134" s="588"/>
      <c r="K134" s="588"/>
      <c r="L134" s="588"/>
      <c r="M134" s="588"/>
      <c r="N134" s="588"/>
      <c r="O134" s="588"/>
      <c r="P134" s="588"/>
      <c r="Q134" s="588"/>
      <c r="S134" s="196"/>
    </row>
    <row r="135" spans="2:19" ht="42" customHeight="1" x14ac:dyDescent="0.25">
      <c r="B135" s="610" t="s">
        <v>97</v>
      </c>
      <c r="C135" s="610"/>
      <c r="D135" s="610"/>
      <c r="E135" s="610"/>
      <c r="F135" s="610"/>
      <c r="G135" s="610"/>
      <c r="H135" s="610"/>
      <c r="I135" s="610"/>
      <c r="J135" s="610"/>
      <c r="K135" s="610"/>
      <c r="L135" s="610"/>
      <c r="M135" s="610"/>
      <c r="N135" s="610"/>
      <c r="O135" s="610"/>
      <c r="P135" s="610"/>
      <c r="Q135" s="610"/>
      <c r="S135" s="196"/>
    </row>
    <row r="136" spans="2:19" ht="150" customHeight="1" x14ac:dyDescent="0.25">
      <c r="B136" s="589"/>
      <c r="C136" s="590"/>
      <c r="D136" s="590"/>
      <c r="E136" s="590"/>
      <c r="F136" s="590"/>
      <c r="G136" s="590"/>
      <c r="H136" s="590"/>
      <c r="I136" s="590"/>
      <c r="J136" s="590"/>
      <c r="K136" s="590"/>
      <c r="L136" s="590"/>
      <c r="M136" s="590"/>
      <c r="N136" s="590"/>
      <c r="O136" s="590"/>
      <c r="P136" s="590"/>
      <c r="Q136" s="591"/>
      <c r="S136" s="196"/>
    </row>
    <row r="137" spans="2:19" ht="150" customHeight="1" x14ac:dyDescent="0.25">
      <c r="B137" s="600"/>
      <c r="C137" s="601"/>
      <c r="D137" s="601"/>
      <c r="E137" s="601"/>
      <c r="F137" s="601"/>
      <c r="G137" s="601"/>
      <c r="H137" s="601"/>
      <c r="I137" s="601"/>
      <c r="J137" s="601"/>
      <c r="K137" s="601"/>
      <c r="L137" s="601"/>
      <c r="M137" s="601"/>
      <c r="N137" s="601"/>
      <c r="O137" s="601"/>
      <c r="P137" s="601"/>
      <c r="Q137" s="602"/>
      <c r="S137" s="196"/>
    </row>
    <row r="138" spans="2:19" ht="15" customHeight="1" x14ac:dyDescent="0.25">
      <c r="B138" s="667" t="s">
        <v>563</v>
      </c>
      <c r="C138" s="668"/>
      <c r="D138" s="668"/>
      <c r="E138" s="668"/>
      <c r="F138" s="668"/>
      <c r="G138" s="668"/>
      <c r="H138" s="668"/>
      <c r="I138" s="668"/>
      <c r="J138" s="668"/>
      <c r="K138" s="668"/>
      <c r="L138" s="668"/>
      <c r="M138" s="668"/>
      <c r="N138" s="668"/>
      <c r="O138" s="668"/>
      <c r="P138" s="668"/>
      <c r="Q138" s="669"/>
      <c r="S138" s="196"/>
    </row>
    <row r="139" spans="2:19" ht="112.5" customHeight="1" x14ac:dyDescent="0.25">
      <c r="B139" s="611"/>
      <c r="C139" s="612"/>
      <c r="D139" s="612"/>
      <c r="E139" s="612"/>
      <c r="F139" s="612"/>
      <c r="G139" s="612"/>
      <c r="H139" s="612"/>
      <c r="I139" s="612"/>
      <c r="J139" s="612"/>
      <c r="K139" s="612"/>
      <c r="L139" s="612"/>
      <c r="M139" s="612"/>
      <c r="N139" s="612"/>
      <c r="O139" s="612"/>
      <c r="P139" s="612"/>
      <c r="Q139" s="613"/>
      <c r="S139" s="196"/>
    </row>
    <row r="140" spans="2:19" ht="15" customHeight="1" x14ac:dyDescent="0.25">
      <c r="B140" s="604" t="s">
        <v>1</v>
      </c>
      <c r="C140" s="604"/>
      <c r="D140" s="604"/>
      <c r="E140" s="604"/>
      <c r="F140" s="604"/>
      <c r="G140" s="604"/>
      <c r="H140" s="604"/>
      <c r="I140" s="604"/>
      <c r="J140" s="604"/>
      <c r="K140" s="604"/>
      <c r="L140" s="605" t="s">
        <v>252</v>
      </c>
      <c r="M140" s="605"/>
      <c r="N140" s="605"/>
      <c r="O140" s="605"/>
      <c r="P140" s="605" t="s">
        <v>2</v>
      </c>
      <c r="Q140" s="605"/>
      <c r="S140" s="196"/>
    </row>
    <row r="141" spans="2:19" ht="15" customHeight="1" x14ac:dyDescent="0.25">
      <c r="B141" s="428"/>
      <c r="C141" s="428"/>
      <c r="D141" s="428"/>
      <c r="E141" s="428"/>
      <c r="F141" s="428"/>
      <c r="G141" s="428"/>
      <c r="H141" s="428"/>
      <c r="I141" s="428"/>
      <c r="J141" s="428"/>
      <c r="K141" s="428"/>
      <c r="L141" s="577"/>
      <c r="M141" s="577"/>
      <c r="N141" s="577"/>
      <c r="O141" s="577"/>
      <c r="P141" s="603"/>
      <c r="Q141" s="603"/>
      <c r="S141" s="196"/>
    </row>
    <row r="142" spans="2:19" ht="15" customHeight="1" x14ac:dyDescent="0.25">
      <c r="B142" s="428"/>
      <c r="C142" s="428"/>
      <c r="D142" s="428"/>
      <c r="E142" s="428"/>
      <c r="F142" s="428"/>
      <c r="G142" s="428"/>
      <c r="H142" s="428"/>
      <c r="I142" s="428"/>
      <c r="J142" s="428"/>
      <c r="K142" s="428"/>
      <c r="L142" s="577"/>
      <c r="M142" s="577"/>
      <c r="N142" s="577"/>
      <c r="O142" s="577"/>
      <c r="P142" s="603"/>
      <c r="Q142" s="603"/>
      <c r="S142" s="196"/>
    </row>
    <row r="143" spans="2:19" ht="15" customHeight="1" x14ac:dyDescent="0.25">
      <c r="B143" s="428"/>
      <c r="C143" s="428"/>
      <c r="D143" s="428"/>
      <c r="E143" s="428"/>
      <c r="F143" s="428"/>
      <c r="G143" s="428"/>
      <c r="H143" s="428"/>
      <c r="I143" s="428"/>
      <c r="J143" s="428"/>
      <c r="K143" s="428"/>
      <c r="L143" s="577"/>
      <c r="M143" s="577"/>
      <c r="N143" s="577"/>
      <c r="O143" s="577"/>
      <c r="P143" s="603"/>
      <c r="Q143" s="603"/>
      <c r="S143" s="196"/>
    </row>
    <row r="144" spans="2:19" ht="15" customHeight="1" x14ac:dyDescent="0.25">
      <c r="B144" s="428"/>
      <c r="C144" s="428"/>
      <c r="D144" s="428"/>
      <c r="E144" s="428"/>
      <c r="F144" s="428"/>
      <c r="G144" s="428"/>
      <c r="H144" s="428"/>
      <c r="I144" s="428"/>
      <c r="J144" s="428"/>
      <c r="K144" s="428"/>
      <c r="L144" s="577"/>
      <c r="M144" s="577"/>
      <c r="N144" s="577"/>
      <c r="O144" s="577"/>
      <c r="P144" s="603"/>
      <c r="Q144" s="603"/>
      <c r="S144" s="196"/>
    </row>
    <row r="145" spans="2:19" ht="15" customHeight="1" x14ac:dyDescent="0.25">
      <c r="B145" s="428"/>
      <c r="C145" s="428"/>
      <c r="D145" s="428"/>
      <c r="E145" s="428"/>
      <c r="F145" s="428"/>
      <c r="G145" s="428"/>
      <c r="H145" s="428"/>
      <c r="I145" s="428"/>
      <c r="J145" s="428"/>
      <c r="K145" s="428"/>
      <c r="L145" s="577"/>
      <c r="M145" s="577"/>
      <c r="N145" s="577"/>
      <c r="O145" s="577"/>
      <c r="P145" s="603"/>
      <c r="Q145" s="603"/>
      <c r="S145" s="196"/>
    </row>
    <row r="146" spans="2:19" ht="15" customHeight="1" x14ac:dyDescent="0.25">
      <c r="B146" s="428"/>
      <c r="C146" s="428"/>
      <c r="D146" s="428"/>
      <c r="E146" s="428"/>
      <c r="F146" s="428"/>
      <c r="G146" s="428"/>
      <c r="H146" s="428"/>
      <c r="I146" s="428"/>
      <c r="J146" s="428"/>
      <c r="K146" s="428"/>
      <c r="L146" s="577"/>
      <c r="M146" s="577"/>
      <c r="N146" s="577"/>
      <c r="O146" s="577"/>
      <c r="P146" s="603"/>
      <c r="Q146" s="603"/>
      <c r="S146" s="196"/>
    </row>
    <row r="147" spans="2:19" ht="15" customHeight="1" x14ac:dyDescent="0.25">
      <c r="B147" s="428"/>
      <c r="C147" s="428"/>
      <c r="D147" s="428"/>
      <c r="E147" s="428"/>
      <c r="F147" s="428"/>
      <c r="G147" s="428"/>
      <c r="H147" s="428"/>
      <c r="I147" s="428"/>
      <c r="J147" s="428"/>
      <c r="K147" s="428"/>
      <c r="L147" s="577"/>
      <c r="M147" s="577"/>
      <c r="N147" s="577"/>
      <c r="O147" s="577"/>
      <c r="P147" s="603"/>
      <c r="Q147" s="603"/>
      <c r="S147" s="196"/>
    </row>
    <row r="148" spans="2:19" ht="15" customHeight="1" x14ac:dyDescent="0.25">
      <c r="B148" s="428"/>
      <c r="C148" s="428"/>
      <c r="D148" s="428"/>
      <c r="E148" s="428"/>
      <c r="F148" s="428"/>
      <c r="G148" s="428"/>
      <c r="H148" s="428"/>
      <c r="I148" s="428"/>
      <c r="J148" s="428"/>
      <c r="K148" s="428"/>
      <c r="L148" s="577"/>
      <c r="M148" s="577"/>
      <c r="N148" s="577"/>
      <c r="O148" s="577"/>
      <c r="P148" s="603"/>
      <c r="Q148" s="603"/>
      <c r="S148" s="196"/>
    </row>
    <row r="149" spans="2:19" ht="15" customHeight="1" x14ac:dyDescent="0.25">
      <c r="B149" s="428"/>
      <c r="C149" s="428"/>
      <c r="D149" s="428"/>
      <c r="E149" s="428"/>
      <c r="F149" s="428"/>
      <c r="G149" s="428"/>
      <c r="H149" s="428"/>
      <c r="I149" s="428"/>
      <c r="J149" s="428"/>
      <c r="K149" s="428"/>
      <c r="L149" s="577"/>
      <c r="M149" s="577"/>
      <c r="N149" s="577"/>
      <c r="O149" s="577"/>
      <c r="P149" s="603"/>
      <c r="Q149" s="603"/>
      <c r="S149" s="196"/>
    </row>
    <row r="150" spans="2:19" ht="15" customHeight="1" x14ac:dyDescent="0.25">
      <c r="B150" s="428"/>
      <c r="C150" s="428"/>
      <c r="D150" s="428"/>
      <c r="E150" s="428"/>
      <c r="F150" s="428"/>
      <c r="G150" s="428"/>
      <c r="H150" s="428"/>
      <c r="I150" s="428"/>
      <c r="J150" s="428"/>
      <c r="K150" s="428"/>
      <c r="L150" s="577"/>
      <c r="M150" s="577"/>
      <c r="N150" s="577"/>
      <c r="O150" s="577"/>
      <c r="P150" s="603"/>
      <c r="Q150" s="603"/>
      <c r="S150" s="196"/>
    </row>
    <row r="151" spans="2:19" ht="15" customHeight="1" x14ac:dyDescent="0.25">
      <c r="B151" s="428"/>
      <c r="C151" s="428"/>
      <c r="D151" s="428"/>
      <c r="E151" s="428"/>
      <c r="F151" s="428"/>
      <c r="G151" s="428"/>
      <c r="H151" s="428"/>
      <c r="I151" s="428"/>
      <c r="J151" s="428"/>
      <c r="K151" s="428"/>
      <c r="L151" s="577"/>
      <c r="M151" s="577"/>
      <c r="N151" s="577"/>
      <c r="O151" s="577"/>
      <c r="P151" s="603"/>
      <c r="Q151" s="603"/>
      <c r="S151" s="196"/>
    </row>
    <row r="152" spans="2:19" ht="15" customHeight="1" x14ac:dyDescent="0.25">
      <c r="B152" s="428"/>
      <c r="C152" s="428"/>
      <c r="D152" s="428"/>
      <c r="E152" s="428"/>
      <c r="F152" s="428"/>
      <c r="G152" s="428"/>
      <c r="H152" s="428"/>
      <c r="I152" s="428"/>
      <c r="J152" s="428"/>
      <c r="K152" s="428"/>
      <c r="L152" s="577"/>
      <c r="M152" s="577"/>
      <c r="N152" s="577"/>
      <c r="O152" s="577"/>
      <c r="P152" s="603"/>
      <c r="Q152" s="603"/>
      <c r="S152" s="196"/>
    </row>
    <row r="153" spans="2:19" ht="15" customHeight="1" x14ac:dyDescent="0.25">
      <c r="B153" s="428"/>
      <c r="C153" s="428"/>
      <c r="D153" s="428"/>
      <c r="E153" s="428"/>
      <c r="F153" s="428"/>
      <c r="G153" s="428"/>
      <c r="H153" s="428"/>
      <c r="I153" s="428"/>
      <c r="J153" s="428"/>
      <c r="K153" s="428"/>
      <c r="L153" s="577"/>
      <c r="M153" s="577"/>
      <c r="N153" s="577"/>
      <c r="O153" s="577"/>
      <c r="P153" s="603"/>
      <c r="Q153" s="603"/>
      <c r="S153" s="196"/>
    </row>
    <row r="154" spans="2:19" ht="15" customHeight="1" x14ac:dyDescent="0.25">
      <c r="B154" s="428"/>
      <c r="C154" s="428"/>
      <c r="D154" s="428"/>
      <c r="E154" s="428"/>
      <c r="F154" s="428"/>
      <c r="G154" s="428"/>
      <c r="H154" s="428"/>
      <c r="I154" s="428"/>
      <c r="J154" s="428"/>
      <c r="K154" s="428"/>
      <c r="L154" s="577"/>
      <c r="M154" s="577"/>
      <c r="N154" s="577"/>
      <c r="O154" s="577"/>
      <c r="P154" s="603"/>
      <c r="Q154" s="603"/>
      <c r="S154" s="196"/>
    </row>
    <row r="155" spans="2:19" ht="15" customHeight="1" x14ac:dyDescent="0.25">
      <c r="B155" s="428"/>
      <c r="C155" s="428"/>
      <c r="D155" s="428"/>
      <c r="E155" s="428"/>
      <c r="F155" s="428"/>
      <c r="G155" s="428"/>
      <c r="H155" s="428"/>
      <c r="I155" s="428"/>
      <c r="J155" s="428"/>
      <c r="K155" s="428"/>
      <c r="L155" s="577"/>
      <c r="M155" s="577"/>
      <c r="N155" s="577"/>
      <c r="O155" s="577"/>
      <c r="P155" s="603"/>
      <c r="Q155" s="603"/>
      <c r="S155" s="196"/>
    </row>
    <row r="156" spans="2:19" ht="15" customHeight="1" x14ac:dyDescent="0.25">
      <c r="B156" s="428"/>
      <c r="C156" s="428"/>
      <c r="D156" s="428"/>
      <c r="E156" s="428"/>
      <c r="F156" s="428"/>
      <c r="G156" s="428"/>
      <c r="H156" s="428"/>
      <c r="I156" s="428"/>
      <c r="J156" s="428"/>
      <c r="K156" s="428"/>
      <c r="L156" s="577"/>
      <c r="M156" s="577"/>
      <c r="N156" s="577"/>
      <c r="O156" s="577"/>
      <c r="P156" s="603"/>
      <c r="Q156" s="603"/>
      <c r="S156" s="196"/>
    </row>
    <row r="157" spans="2:19" ht="15" customHeight="1" x14ac:dyDescent="0.25">
      <c r="B157" s="428"/>
      <c r="C157" s="428"/>
      <c r="D157" s="428"/>
      <c r="E157" s="428"/>
      <c r="F157" s="428"/>
      <c r="G157" s="428"/>
      <c r="H157" s="428"/>
      <c r="I157" s="428"/>
      <c r="J157" s="428"/>
      <c r="K157" s="428"/>
      <c r="L157" s="577"/>
      <c r="M157" s="577"/>
      <c r="N157" s="577"/>
      <c r="O157" s="577"/>
      <c r="P157" s="603"/>
      <c r="Q157" s="603"/>
      <c r="S157" s="196"/>
    </row>
    <row r="158" spans="2:19" ht="15" customHeight="1" x14ac:dyDescent="0.25">
      <c r="B158" s="428"/>
      <c r="C158" s="428"/>
      <c r="D158" s="428"/>
      <c r="E158" s="428"/>
      <c r="F158" s="428"/>
      <c r="G158" s="428"/>
      <c r="H158" s="428"/>
      <c r="I158" s="428"/>
      <c r="J158" s="428"/>
      <c r="K158" s="428"/>
      <c r="L158" s="577"/>
      <c r="M158" s="577"/>
      <c r="N158" s="577"/>
      <c r="O158" s="577"/>
      <c r="P158" s="603"/>
      <c r="Q158" s="603"/>
      <c r="S158" s="196"/>
    </row>
    <row r="159" spans="2:19" ht="15" customHeight="1" x14ac:dyDescent="0.25">
      <c r="B159" s="428"/>
      <c r="C159" s="428"/>
      <c r="D159" s="428"/>
      <c r="E159" s="428"/>
      <c r="F159" s="428"/>
      <c r="G159" s="428"/>
      <c r="H159" s="428"/>
      <c r="I159" s="428"/>
      <c r="J159" s="428"/>
      <c r="K159" s="428"/>
      <c r="L159" s="577"/>
      <c r="M159" s="577"/>
      <c r="N159" s="577"/>
      <c r="O159" s="577"/>
      <c r="P159" s="603"/>
      <c r="Q159" s="603"/>
      <c r="S159" s="196"/>
    </row>
    <row r="160" spans="2:19" ht="15" customHeight="1" x14ac:dyDescent="0.25">
      <c r="B160" s="428"/>
      <c r="C160" s="428"/>
      <c r="D160" s="428"/>
      <c r="E160" s="428"/>
      <c r="F160" s="428"/>
      <c r="G160" s="428"/>
      <c r="H160" s="428"/>
      <c r="I160" s="428"/>
      <c r="J160" s="428"/>
      <c r="K160" s="428"/>
      <c r="L160" s="577"/>
      <c r="M160" s="577"/>
      <c r="N160" s="577"/>
      <c r="O160" s="577"/>
      <c r="P160" s="603"/>
      <c r="Q160" s="603"/>
      <c r="S160" s="196"/>
    </row>
    <row r="161" spans="2:19" ht="15" customHeight="1" x14ac:dyDescent="0.25">
      <c r="B161" s="428"/>
      <c r="C161" s="428"/>
      <c r="D161" s="428"/>
      <c r="E161" s="428"/>
      <c r="F161" s="428"/>
      <c r="G161" s="428"/>
      <c r="H161" s="428"/>
      <c r="I161" s="428"/>
      <c r="J161" s="428"/>
      <c r="K161" s="428"/>
      <c r="L161" s="577"/>
      <c r="M161" s="577"/>
      <c r="N161" s="577"/>
      <c r="O161" s="577"/>
      <c r="P161" s="603"/>
      <c r="Q161" s="603"/>
      <c r="S161" s="196"/>
    </row>
    <row r="162" spans="2:19" ht="15" customHeight="1" x14ac:dyDescent="0.25">
      <c r="B162" s="428"/>
      <c r="C162" s="428"/>
      <c r="D162" s="428"/>
      <c r="E162" s="428"/>
      <c r="F162" s="428"/>
      <c r="G162" s="428"/>
      <c r="H162" s="428"/>
      <c r="I162" s="428"/>
      <c r="J162" s="428"/>
      <c r="K162" s="428"/>
      <c r="L162" s="577"/>
      <c r="M162" s="577"/>
      <c r="N162" s="577"/>
      <c r="O162" s="577"/>
      <c r="P162" s="603"/>
      <c r="Q162" s="603"/>
      <c r="S162" s="196"/>
    </row>
    <row r="163" spans="2:19" ht="15" customHeight="1" x14ac:dyDescent="0.25">
      <c r="B163" s="428"/>
      <c r="C163" s="428"/>
      <c r="D163" s="428"/>
      <c r="E163" s="428"/>
      <c r="F163" s="428"/>
      <c r="G163" s="428"/>
      <c r="H163" s="428"/>
      <c r="I163" s="428"/>
      <c r="J163" s="428"/>
      <c r="K163" s="428"/>
      <c r="L163" s="577"/>
      <c r="M163" s="577"/>
      <c r="N163" s="577"/>
      <c r="O163" s="577"/>
      <c r="P163" s="603"/>
      <c r="Q163" s="603"/>
      <c r="S163" s="196"/>
    </row>
    <row r="164" spans="2:19" ht="15" customHeight="1" x14ac:dyDescent="0.25">
      <c r="B164" s="428"/>
      <c r="C164" s="428"/>
      <c r="D164" s="428"/>
      <c r="E164" s="428"/>
      <c r="F164" s="428"/>
      <c r="G164" s="428"/>
      <c r="H164" s="428"/>
      <c r="I164" s="428"/>
      <c r="J164" s="428"/>
      <c r="K164" s="428"/>
      <c r="L164" s="577"/>
      <c r="M164" s="577"/>
      <c r="N164" s="577"/>
      <c r="O164" s="577"/>
      <c r="P164" s="603"/>
      <c r="Q164" s="603"/>
      <c r="S164" s="196"/>
    </row>
    <row r="165" spans="2:19" ht="15" customHeight="1" x14ac:dyDescent="0.25">
      <c r="B165" s="428"/>
      <c r="C165" s="428"/>
      <c r="D165" s="428"/>
      <c r="E165" s="428"/>
      <c r="F165" s="428"/>
      <c r="G165" s="428"/>
      <c r="H165" s="428"/>
      <c r="I165" s="428"/>
      <c r="J165" s="428"/>
      <c r="K165" s="428"/>
      <c r="L165" s="577"/>
      <c r="M165" s="577"/>
      <c r="N165" s="577"/>
      <c r="O165" s="577"/>
      <c r="P165" s="603"/>
      <c r="Q165" s="603"/>
      <c r="S165" s="196"/>
    </row>
    <row r="166" spans="2:19" ht="15" customHeight="1" x14ac:dyDescent="0.25">
      <c r="B166" s="428"/>
      <c r="C166" s="428"/>
      <c r="D166" s="428"/>
      <c r="E166" s="428"/>
      <c r="F166" s="428"/>
      <c r="G166" s="428"/>
      <c r="H166" s="428"/>
      <c r="I166" s="428"/>
      <c r="J166" s="428"/>
      <c r="K166" s="428"/>
      <c r="L166" s="577"/>
      <c r="M166" s="577"/>
      <c r="N166" s="577"/>
      <c r="O166" s="577"/>
      <c r="P166" s="603"/>
      <c r="Q166" s="603"/>
      <c r="S166" s="196"/>
    </row>
    <row r="167" spans="2:19" ht="15" customHeight="1" x14ac:dyDescent="0.25">
      <c r="B167" s="428"/>
      <c r="C167" s="428"/>
      <c r="D167" s="428"/>
      <c r="E167" s="428"/>
      <c r="F167" s="428"/>
      <c r="G167" s="428"/>
      <c r="H167" s="428"/>
      <c r="I167" s="428"/>
      <c r="J167" s="428"/>
      <c r="K167" s="428"/>
      <c r="L167" s="577"/>
      <c r="M167" s="577"/>
      <c r="N167" s="577"/>
      <c r="O167" s="577"/>
      <c r="P167" s="603"/>
      <c r="Q167" s="603"/>
      <c r="S167" s="196"/>
    </row>
    <row r="168" spans="2:19" ht="15" customHeight="1" x14ac:dyDescent="0.25">
      <c r="B168" s="428"/>
      <c r="C168" s="428"/>
      <c r="D168" s="428"/>
      <c r="E168" s="428"/>
      <c r="F168" s="428"/>
      <c r="G168" s="428"/>
      <c r="H168" s="428"/>
      <c r="I168" s="428"/>
      <c r="J168" s="428"/>
      <c r="K168" s="428"/>
      <c r="L168" s="577"/>
      <c r="M168" s="577"/>
      <c r="N168" s="577"/>
      <c r="O168" s="577"/>
      <c r="P168" s="603"/>
      <c r="Q168" s="603"/>
      <c r="S168" s="196"/>
    </row>
    <row r="169" spans="2:19" ht="15" customHeight="1" x14ac:dyDescent="0.25">
      <c r="B169" s="428"/>
      <c r="C169" s="428"/>
      <c r="D169" s="428"/>
      <c r="E169" s="428"/>
      <c r="F169" s="428"/>
      <c r="G169" s="428"/>
      <c r="H169" s="428"/>
      <c r="I169" s="428"/>
      <c r="J169" s="428"/>
      <c r="K169" s="428"/>
      <c r="L169" s="577"/>
      <c r="M169" s="577"/>
      <c r="N169" s="577"/>
      <c r="O169" s="577"/>
      <c r="P169" s="603"/>
      <c r="Q169" s="603"/>
      <c r="S169" s="196"/>
    </row>
    <row r="170" spans="2:19" ht="15" customHeight="1" x14ac:dyDescent="0.25">
      <c r="B170" s="428"/>
      <c r="C170" s="428"/>
      <c r="D170" s="428"/>
      <c r="E170" s="428"/>
      <c r="F170" s="428"/>
      <c r="G170" s="428"/>
      <c r="H170" s="428"/>
      <c r="I170" s="428"/>
      <c r="J170" s="428"/>
      <c r="K170" s="428"/>
      <c r="L170" s="577"/>
      <c r="M170" s="577"/>
      <c r="N170" s="577"/>
      <c r="O170" s="577"/>
      <c r="P170" s="603"/>
      <c r="Q170" s="603"/>
      <c r="S170" s="196"/>
    </row>
    <row r="171" spans="2:19" ht="15" customHeight="1" x14ac:dyDescent="0.25">
      <c r="B171" s="428"/>
      <c r="C171" s="428"/>
      <c r="D171" s="428"/>
      <c r="E171" s="428"/>
      <c r="F171" s="428"/>
      <c r="G171" s="428"/>
      <c r="H171" s="428"/>
      <c r="I171" s="428"/>
      <c r="J171" s="428"/>
      <c r="K171" s="428"/>
      <c r="L171" s="577"/>
      <c r="M171" s="577"/>
      <c r="N171" s="577"/>
      <c r="O171" s="577"/>
      <c r="P171" s="603"/>
      <c r="Q171" s="603"/>
      <c r="S171" s="196"/>
    </row>
    <row r="172" spans="2:19" ht="15" customHeight="1" x14ac:dyDescent="0.25">
      <c r="B172" s="428"/>
      <c r="C172" s="428"/>
      <c r="D172" s="428"/>
      <c r="E172" s="428"/>
      <c r="F172" s="428"/>
      <c r="G172" s="428"/>
      <c r="H172" s="428"/>
      <c r="I172" s="428"/>
      <c r="J172" s="428"/>
      <c r="K172" s="428"/>
      <c r="L172" s="577"/>
      <c r="M172" s="577"/>
      <c r="N172" s="577"/>
      <c r="O172" s="577"/>
      <c r="P172" s="603"/>
      <c r="Q172" s="603"/>
      <c r="S172" s="196"/>
    </row>
    <row r="173" spans="2:19" ht="15" customHeight="1" x14ac:dyDescent="0.25">
      <c r="B173" s="428"/>
      <c r="C173" s="428"/>
      <c r="D173" s="428"/>
      <c r="E173" s="428"/>
      <c r="F173" s="428"/>
      <c r="G173" s="428"/>
      <c r="H173" s="428"/>
      <c r="I173" s="428"/>
      <c r="J173" s="428"/>
      <c r="K173" s="428"/>
      <c r="L173" s="577"/>
      <c r="M173" s="577"/>
      <c r="N173" s="577"/>
      <c r="O173" s="577"/>
      <c r="P173" s="603"/>
      <c r="Q173" s="603"/>
      <c r="S173" s="196"/>
    </row>
    <row r="174" spans="2:19" ht="15" customHeight="1" x14ac:dyDescent="0.25">
      <c r="B174" s="314"/>
      <c r="C174" s="314"/>
      <c r="D174" s="314"/>
      <c r="E174" s="314"/>
      <c r="F174" s="314"/>
      <c r="G174" s="314"/>
      <c r="H174" s="314"/>
      <c r="I174" s="314"/>
      <c r="J174" s="315"/>
      <c r="K174" s="315"/>
      <c r="L174" s="606" t="s">
        <v>3</v>
      </c>
      <c r="M174" s="606"/>
      <c r="N174" s="606"/>
      <c r="O174" s="607"/>
      <c r="P174" s="609">
        <f>SUM(P141:Q173)</f>
        <v>0</v>
      </c>
      <c r="Q174" s="609"/>
      <c r="S174" s="196"/>
    </row>
    <row r="175" spans="2:19" x14ac:dyDescent="0.25">
      <c r="B175" s="396"/>
      <c r="C175" s="396"/>
      <c r="D175" s="396"/>
      <c r="E175" s="396"/>
      <c r="F175" s="396"/>
      <c r="G175" s="396"/>
      <c r="H175" s="396"/>
      <c r="I175" s="396"/>
      <c r="J175" s="396"/>
      <c r="K175" s="396"/>
      <c r="L175" s="396"/>
      <c r="M175" s="396"/>
      <c r="N175" s="396"/>
      <c r="O175" s="396"/>
      <c r="P175" s="396"/>
      <c r="Q175" s="396"/>
      <c r="S175" s="196"/>
    </row>
    <row r="176" spans="2:19" x14ac:dyDescent="0.25">
      <c r="B176" s="394" t="s">
        <v>259</v>
      </c>
      <c r="C176" s="394"/>
      <c r="D176" s="394"/>
      <c r="E176" s="394"/>
      <c r="F176" s="394"/>
      <c r="G176" s="394"/>
      <c r="H176" s="394"/>
      <c r="I176" s="394"/>
      <c r="J176" s="394"/>
      <c r="K176" s="394"/>
      <c r="L176" s="394"/>
      <c r="M176" s="394"/>
      <c r="N176" s="394"/>
      <c r="O176" s="394"/>
      <c r="P176" s="394"/>
      <c r="Q176" s="394"/>
      <c r="S176" s="196"/>
    </row>
    <row r="177" spans="2:19" ht="26.25" customHeight="1" x14ac:dyDescent="0.25">
      <c r="B177" s="237" t="str">
        <f>'Main Page'!$G$9</f>
        <v>2026-2027</v>
      </c>
      <c r="C177" s="238" t="s">
        <v>49</v>
      </c>
      <c r="D177" s="238"/>
      <c r="E177" s="238" t="str">
        <f>'Main Page'!$F$13</f>
        <v>Albemarle County Public Schools</v>
      </c>
      <c r="F177" s="238"/>
      <c r="G177" s="238"/>
      <c r="H177" s="239"/>
      <c r="I177" s="238" t="s">
        <v>48</v>
      </c>
      <c r="J177" s="240">
        <f>'Main Page'!$F$14</f>
        <v>2</v>
      </c>
      <c r="K177" s="446" t="str">
        <f>'Main Page'!$B$6</f>
        <v xml:space="preserve">Title III, Part A, Language Instruction for English Learners and Immigrant Students </v>
      </c>
      <c r="L177" s="446"/>
      <c r="M177" s="446"/>
      <c r="N177" s="446"/>
      <c r="O177" s="446"/>
      <c r="P177" s="446"/>
      <c r="Q177" s="446"/>
      <c r="S177" s="196"/>
    </row>
    <row r="178" spans="2:19" ht="13.8" x14ac:dyDescent="0.25">
      <c r="B178" s="588" t="s">
        <v>168</v>
      </c>
      <c r="C178" s="588"/>
      <c r="D178" s="588"/>
      <c r="E178" s="588"/>
      <c r="F178" s="588"/>
      <c r="G178" s="588"/>
      <c r="H178" s="588"/>
      <c r="I178" s="588"/>
      <c r="J178" s="588"/>
      <c r="K178" s="588"/>
      <c r="L178" s="588"/>
      <c r="M178" s="588"/>
      <c r="N178" s="588"/>
      <c r="O178" s="588"/>
      <c r="P178" s="588"/>
      <c r="Q178" s="588"/>
      <c r="S178" s="196"/>
    </row>
    <row r="179" spans="2:19" ht="15" customHeight="1" x14ac:dyDescent="0.25">
      <c r="B179" s="610" t="s">
        <v>254</v>
      </c>
      <c r="C179" s="610"/>
      <c r="D179" s="610"/>
      <c r="E179" s="610"/>
      <c r="F179" s="610"/>
      <c r="G179" s="610"/>
      <c r="H179" s="610"/>
      <c r="I179" s="610"/>
      <c r="J179" s="610"/>
      <c r="K179" s="610"/>
      <c r="L179" s="610"/>
      <c r="M179" s="610"/>
      <c r="N179" s="610"/>
      <c r="O179" s="610"/>
      <c r="P179" s="610"/>
      <c r="Q179" s="610"/>
      <c r="S179" s="196"/>
    </row>
    <row r="180" spans="2:19" ht="150" customHeight="1" x14ac:dyDescent="0.25">
      <c r="B180" s="589" t="s">
        <v>681</v>
      </c>
      <c r="C180" s="590"/>
      <c r="D180" s="590"/>
      <c r="E180" s="590"/>
      <c r="F180" s="590"/>
      <c r="G180" s="590"/>
      <c r="H180" s="590"/>
      <c r="I180" s="590"/>
      <c r="J180" s="590"/>
      <c r="K180" s="590"/>
      <c r="L180" s="590"/>
      <c r="M180" s="590"/>
      <c r="N180" s="590"/>
      <c r="O180" s="590"/>
      <c r="P180" s="590"/>
      <c r="Q180" s="591"/>
      <c r="S180" s="196"/>
    </row>
    <row r="181" spans="2:19" ht="150" customHeight="1" x14ac:dyDescent="0.25">
      <c r="B181" s="600"/>
      <c r="C181" s="601"/>
      <c r="D181" s="601"/>
      <c r="E181" s="601"/>
      <c r="F181" s="601"/>
      <c r="G181" s="601"/>
      <c r="H181" s="601"/>
      <c r="I181" s="601"/>
      <c r="J181" s="601"/>
      <c r="K181" s="601"/>
      <c r="L181" s="601"/>
      <c r="M181" s="601"/>
      <c r="N181" s="601"/>
      <c r="O181" s="601"/>
      <c r="P181" s="601"/>
      <c r="Q181" s="602"/>
      <c r="S181" s="196"/>
    </row>
    <row r="182" spans="2:19" ht="15" customHeight="1" x14ac:dyDescent="0.25">
      <c r="B182" s="667" t="s">
        <v>563</v>
      </c>
      <c r="C182" s="668"/>
      <c r="D182" s="668"/>
      <c r="E182" s="668"/>
      <c r="F182" s="668"/>
      <c r="G182" s="668"/>
      <c r="H182" s="668"/>
      <c r="I182" s="668"/>
      <c r="J182" s="668"/>
      <c r="K182" s="668"/>
      <c r="L182" s="668"/>
      <c r="M182" s="668"/>
      <c r="N182" s="668"/>
      <c r="O182" s="668"/>
      <c r="P182" s="668"/>
      <c r="Q182" s="669"/>
      <c r="S182" s="196"/>
    </row>
    <row r="183" spans="2:19" ht="112.5" customHeight="1" x14ac:dyDescent="0.25">
      <c r="B183" s="611"/>
      <c r="C183" s="612"/>
      <c r="D183" s="612"/>
      <c r="E183" s="612"/>
      <c r="F183" s="612"/>
      <c r="G183" s="612"/>
      <c r="H183" s="612"/>
      <c r="I183" s="612"/>
      <c r="J183" s="612"/>
      <c r="K183" s="612"/>
      <c r="L183" s="612"/>
      <c r="M183" s="612"/>
      <c r="N183" s="612"/>
      <c r="O183" s="612"/>
      <c r="P183" s="612"/>
      <c r="Q183" s="613"/>
      <c r="S183" s="196"/>
    </row>
    <row r="184" spans="2:19" ht="15" customHeight="1" x14ac:dyDescent="0.25">
      <c r="B184" s="604" t="s">
        <v>1</v>
      </c>
      <c r="C184" s="604"/>
      <c r="D184" s="604"/>
      <c r="E184" s="604"/>
      <c r="F184" s="604"/>
      <c r="G184" s="604"/>
      <c r="H184" s="604"/>
      <c r="I184" s="604"/>
      <c r="J184" s="604"/>
      <c r="K184" s="604"/>
      <c r="L184" s="605" t="s">
        <v>252</v>
      </c>
      <c r="M184" s="605"/>
      <c r="N184" s="605"/>
      <c r="O184" s="605"/>
      <c r="P184" s="605" t="s">
        <v>2</v>
      </c>
      <c r="Q184" s="605"/>
      <c r="S184" s="196"/>
    </row>
    <row r="185" spans="2:19" ht="15" customHeight="1" x14ac:dyDescent="0.25">
      <c r="B185" s="428" t="s">
        <v>682</v>
      </c>
      <c r="C185" s="428"/>
      <c r="D185" s="428"/>
      <c r="E185" s="428"/>
      <c r="F185" s="428"/>
      <c r="G185" s="428"/>
      <c r="H185" s="428"/>
      <c r="I185" s="428"/>
      <c r="J185" s="428"/>
      <c r="K185" s="428"/>
      <c r="L185" s="577" t="s">
        <v>176</v>
      </c>
      <c r="M185" s="577"/>
      <c r="N185" s="577"/>
      <c r="O185" s="577"/>
      <c r="P185" s="603">
        <v>2645.31</v>
      </c>
      <c r="Q185" s="603"/>
      <c r="S185" s="196"/>
    </row>
    <row r="186" spans="2:19" ht="15" customHeight="1" x14ac:dyDescent="0.25">
      <c r="B186" s="428"/>
      <c r="C186" s="428"/>
      <c r="D186" s="428"/>
      <c r="E186" s="428"/>
      <c r="F186" s="428"/>
      <c r="G186" s="428"/>
      <c r="H186" s="428"/>
      <c r="I186" s="428"/>
      <c r="J186" s="428"/>
      <c r="K186" s="428"/>
      <c r="L186" s="577"/>
      <c r="M186" s="577"/>
      <c r="N186" s="577"/>
      <c r="O186" s="577"/>
      <c r="P186" s="603"/>
      <c r="Q186" s="603"/>
      <c r="S186" s="196"/>
    </row>
    <row r="187" spans="2:19" ht="15" customHeight="1" x14ac:dyDescent="0.25">
      <c r="B187" s="428"/>
      <c r="C187" s="428"/>
      <c r="D187" s="428"/>
      <c r="E187" s="428"/>
      <c r="F187" s="428"/>
      <c r="G187" s="428"/>
      <c r="H187" s="428"/>
      <c r="I187" s="428"/>
      <c r="J187" s="428"/>
      <c r="K187" s="428"/>
      <c r="L187" s="577"/>
      <c r="M187" s="577"/>
      <c r="N187" s="577"/>
      <c r="O187" s="577"/>
      <c r="P187" s="603"/>
      <c r="Q187" s="603"/>
      <c r="S187" s="196"/>
    </row>
    <row r="188" spans="2:19" ht="15" customHeight="1" x14ac:dyDescent="0.25">
      <c r="B188" s="428"/>
      <c r="C188" s="428"/>
      <c r="D188" s="428"/>
      <c r="E188" s="428"/>
      <c r="F188" s="428"/>
      <c r="G188" s="428"/>
      <c r="H188" s="428"/>
      <c r="I188" s="428"/>
      <c r="J188" s="428"/>
      <c r="K188" s="428"/>
      <c r="L188" s="577"/>
      <c r="M188" s="577"/>
      <c r="N188" s="577"/>
      <c r="O188" s="577"/>
      <c r="P188" s="603"/>
      <c r="Q188" s="603"/>
      <c r="S188" s="196"/>
    </row>
    <row r="189" spans="2:19" ht="15" customHeight="1" x14ac:dyDescent="0.25">
      <c r="B189" s="428"/>
      <c r="C189" s="428"/>
      <c r="D189" s="428"/>
      <c r="E189" s="428"/>
      <c r="F189" s="428"/>
      <c r="G189" s="428"/>
      <c r="H189" s="428"/>
      <c r="I189" s="428"/>
      <c r="J189" s="428"/>
      <c r="K189" s="428"/>
      <c r="L189" s="577"/>
      <c r="M189" s="577"/>
      <c r="N189" s="577"/>
      <c r="O189" s="577"/>
      <c r="P189" s="603"/>
      <c r="Q189" s="603"/>
      <c r="S189" s="196"/>
    </row>
    <row r="190" spans="2:19" ht="15" customHeight="1" x14ac:dyDescent="0.25">
      <c r="B190" s="428"/>
      <c r="C190" s="428"/>
      <c r="D190" s="428"/>
      <c r="E190" s="428"/>
      <c r="F190" s="428"/>
      <c r="G190" s="428"/>
      <c r="H190" s="428"/>
      <c r="I190" s="428"/>
      <c r="J190" s="428"/>
      <c r="K190" s="428"/>
      <c r="L190" s="577"/>
      <c r="M190" s="577"/>
      <c r="N190" s="577"/>
      <c r="O190" s="577"/>
      <c r="P190" s="603"/>
      <c r="Q190" s="603"/>
      <c r="S190" s="196"/>
    </row>
    <row r="191" spans="2:19" ht="15" customHeight="1" x14ac:dyDescent="0.25">
      <c r="B191" s="428"/>
      <c r="C191" s="428"/>
      <c r="D191" s="428"/>
      <c r="E191" s="428"/>
      <c r="F191" s="428"/>
      <c r="G191" s="428"/>
      <c r="H191" s="428"/>
      <c r="I191" s="428"/>
      <c r="J191" s="428"/>
      <c r="K191" s="428"/>
      <c r="L191" s="577"/>
      <c r="M191" s="577"/>
      <c r="N191" s="577"/>
      <c r="O191" s="577"/>
      <c r="P191" s="603"/>
      <c r="Q191" s="603"/>
      <c r="S191" s="196"/>
    </row>
    <row r="192" spans="2:19" ht="15" customHeight="1" x14ac:dyDescent="0.25">
      <c r="B192" s="428"/>
      <c r="C192" s="428"/>
      <c r="D192" s="428"/>
      <c r="E192" s="428"/>
      <c r="F192" s="428"/>
      <c r="G192" s="428"/>
      <c r="H192" s="428"/>
      <c r="I192" s="428"/>
      <c r="J192" s="428"/>
      <c r="K192" s="428"/>
      <c r="L192" s="577"/>
      <c r="M192" s="577"/>
      <c r="N192" s="577"/>
      <c r="O192" s="577"/>
      <c r="P192" s="603"/>
      <c r="Q192" s="603"/>
      <c r="S192" s="196"/>
    </row>
    <row r="193" spans="2:19" ht="15" customHeight="1" x14ac:dyDescent="0.25">
      <c r="B193" s="428"/>
      <c r="C193" s="428"/>
      <c r="D193" s="428"/>
      <c r="E193" s="428"/>
      <c r="F193" s="428"/>
      <c r="G193" s="428"/>
      <c r="H193" s="428"/>
      <c r="I193" s="428"/>
      <c r="J193" s="428"/>
      <c r="K193" s="428"/>
      <c r="L193" s="577"/>
      <c r="M193" s="577"/>
      <c r="N193" s="577"/>
      <c r="O193" s="577"/>
      <c r="P193" s="603"/>
      <c r="Q193" s="603"/>
      <c r="S193" s="196"/>
    </row>
    <row r="194" spans="2:19" ht="15" customHeight="1" x14ac:dyDescent="0.25">
      <c r="B194" s="428"/>
      <c r="C194" s="428"/>
      <c r="D194" s="428"/>
      <c r="E194" s="428"/>
      <c r="F194" s="428"/>
      <c r="G194" s="428"/>
      <c r="H194" s="428"/>
      <c r="I194" s="428"/>
      <c r="J194" s="428"/>
      <c r="K194" s="428"/>
      <c r="L194" s="577"/>
      <c r="M194" s="577"/>
      <c r="N194" s="577"/>
      <c r="O194" s="577"/>
      <c r="P194" s="603"/>
      <c r="Q194" s="603"/>
      <c r="S194" s="196"/>
    </row>
    <row r="195" spans="2:19" ht="15" customHeight="1" x14ac:dyDescent="0.25">
      <c r="B195" s="428"/>
      <c r="C195" s="428"/>
      <c r="D195" s="428"/>
      <c r="E195" s="428"/>
      <c r="F195" s="428"/>
      <c r="G195" s="428"/>
      <c r="H195" s="428"/>
      <c r="I195" s="428"/>
      <c r="J195" s="428"/>
      <c r="K195" s="428"/>
      <c r="L195" s="577"/>
      <c r="M195" s="577"/>
      <c r="N195" s="577"/>
      <c r="O195" s="577"/>
      <c r="P195" s="603"/>
      <c r="Q195" s="603"/>
      <c r="S195" s="196"/>
    </row>
    <row r="196" spans="2:19" ht="15" customHeight="1" x14ac:dyDescent="0.25">
      <c r="B196" s="428"/>
      <c r="C196" s="428"/>
      <c r="D196" s="428"/>
      <c r="E196" s="428"/>
      <c r="F196" s="428"/>
      <c r="G196" s="428"/>
      <c r="H196" s="428"/>
      <c r="I196" s="428"/>
      <c r="J196" s="428"/>
      <c r="K196" s="428"/>
      <c r="L196" s="577"/>
      <c r="M196" s="577"/>
      <c r="N196" s="577"/>
      <c r="O196" s="577"/>
      <c r="P196" s="603"/>
      <c r="Q196" s="603"/>
      <c r="S196" s="196"/>
    </row>
    <row r="197" spans="2:19" ht="15" customHeight="1" x14ac:dyDescent="0.25">
      <c r="B197" s="428"/>
      <c r="C197" s="428"/>
      <c r="D197" s="428"/>
      <c r="E197" s="428"/>
      <c r="F197" s="428"/>
      <c r="G197" s="428"/>
      <c r="H197" s="428"/>
      <c r="I197" s="428"/>
      <c r="J197" s="428"/>
      <c r="K197" s="428"/>
      <c r="L197" s="577"/>
      <c r="M197" s="577"/>
      <c r="N197" s="577"/>
      <c r="O197" s="577"/>
      <c r="P197" s="603"/>
      <c r="Q197" s="603"/>
      <c r="S197" s="196"/>
    </row>
    <row r="198" spans="2:19" ht="15" customHeight="1" x14ac:dyDescent="0.25">
      <c r="B198" s="428"/>
      <c r="C198" s="428"/>
      <c r="D198" s="428"/>
      <c r="E198" s="428"/>
      <c r="F198" s="428"/>
      <c r="G198" s="428"/>
      <c r="H198" s="428"/>
      <c r="I198" s="428"/>
      <c r="J198" s="428"/>
      <c r="K198" s="428"/>
      <c r="L198" s="577"/>
      <c r="M198" s="577"/>
      <c r="N198" s="577"/>
      <c r="O198" s="577"/>
      <c r="P198" s="603"/>
      <c r="Q198" s="603"/>
      <c r="S198" s="196"/>
    </row>
    <row r="199" spans="2:19" ht="15" customHeight="1" x14ac:dyDescent="0.25">
      <c r="B199" s="428"/>
      <c r="C199" s="428"/>
      <c r="D199" s="428"/>
      <c r="E199" s="428"/>
      <c r="F199" s="428"/>
      <c r="G199" s="428"/>
      <c r="H199" s="428"/>
      <c r="I199" s="428"/>
      <c r="J199" s="428"/>
      <c r="K199" s="428"/>
      <c r="L199" s="577"/>
      <c r="M199" s="577"/>
      <c r="N199" s="577"/>
      <c r="O199" s="577"/>
      <c r="P199" s="603"/>
      <c r="Q199" s="603"/>
      <c r="S199" s="196"/>
    </row>
    <row r="200" spans="2:19" ht="15" customHeight="1" x14ac:dyDescent="0.25">
      <c r="B200" s="428"/>
      <c r="C200" s="428"/>
      <c r="D200" s="428"/>
      <c r="E200" s="428"/>
      <c r="F200" s="428"/>
      <c r="G200" s="428"/>
      <c r="H200" s="428"/>
      <c r="I200" s="428"/>
      <c r="J200" s="428"/>
      <c r="K200" s="428"/>
      <c r="L200" s="577"/>
      <c r="M200" s="577"/>
      <c r="N200" s="577"/>
      <c r="O200" s="577"/>
      <c r="P200" s="603"/>
      <c r="Q200" s="603"/>
      <c r="S200" s="196"/>
    </row>
    <row r="201" spans="2:19" ht="15" customHeight="1" x14ac:dyDescent="0.25">
      <c r="B201" s="428"/>
      <c r="C201" s="428"/>
      <c r="D201" s="428"/>
      <c r="E201" s="428"/>
      <c r="F201" s="428"/>
      <c r="G201" s="428"/>
      <c r="H201" s="428"/>
      <c r="I201" s="428"/>
      <c r="J201" s="428"/>
      <c r="K201" s="428"/>
      <c r="L201" s="577"/>
      <c r="M201" s="577"/>
      <c r="N201" s="577"/>
      <c r="O201" s="577"/>
      <c r="P201" s="603"/>
      <c r="Q201" s="603"/>
      <c r="S201" s="196"/>
    </row>
    <row r="202" spans="2:19" ht="15" customHeight="1" x14ac:dyDescent="0.25">
      <c r="B202" s="428"/>
      <c r="C202" s="428"/>
      <c r="D202" s="428"/>
      <c r="E202" s="428"/>
      <c r="F202" s="428"/>
      <c r="G202" s="428"/>
      <c r="H202" s="428"/>
      <c r="I202" s="428"/>
      <c r="J202" s="428"/>
      <c r="K202" s="428"/>
      <c r="L202" s="577"/>
      <c r="M202" s="577"/>
      <c r="N202" s="577"/>
      <c r="O202" s="577"/>
      <c r="P202" s="603"/>
      <c r="Q202" s="603"/>
      <c r="S202" s="196"/>
    </row>
    <row r="203" spans="2:19" ht="15" customHeight="1" x14ac:dyDescent="0.25">
      <c r="B203" s="428"/>
      <c r="C203" s="428"/>
      <c r="D203" s="428"/>
      <c r="E203" s="428"/>
      <c r="F203" s="428"/>
      <c r="G203" s="428"/>
      <c r="H203" s="428"/>
      <c r="I203" s="428"/>
      <c r="J203" s="428"/>
      <c r="K203" s="428"/>
      <c r="L203" s="577"/>
      <c r="M203" s="577"/>
      <c r="N203" s="577"/>
      <c r="O203" s="577"/>
      <c r="P203" s="603"/>
      <c r="Q203" s="603"/>
      <c r="S203" s="196"/>
    </row>
    <row r="204" spans="2:19" ht="15" customHeight="1" x14ac:dyDescent="0.25">
      <c r="B204" s="428"/>
      <c r="C204" s="428"/>
      <c r="D204" s="428"/>
      <c r="E204" s="428"/>
      <c r="F204" s="428"/>
      <c r="G204" s="428"/>
      <c r="H204" s="428"/>
      <c r="I204" s="428"/>
      <c r="J204" s="428"/>
      <c r="K204" s="428"/>
      <c r="L204" s="577"/>
      <c r="M204" s="577"/>
      <c r="N204" s="577"/>
      <c r="O204" s="577"/>
      <c r="P204" s="603"/>
      <c r="Q204" s="603"/>
      <c r="S204" s="196"/>
    </row>
    <row r="205" spans="2:19" ht="15" customHeight="1" x14ac:dyDescent="0.25">
      <c r="B205" s="428"/>
      <c r="C205" s="428"/>
      <c r="D205" s="428"/>
      <c r="E205" s="428"/>
      <c r="F205" s="428"/>
      <c r="G205" s="428"/>
      <c r="H205" s="428"/>
      <c r="I205" s="428"/>
      <c r="J205" s="428"/>
      <c r="K205" s="428"/>
      <c r="L205" s="577"/>
      <c r="M205" s="577"/>
      <c r="N205" s="577"/>
      <c r="O205" s="577"/>
      <c r="P205" s="603"/>
      <c r="Q205" s="603"/>
      <c r="S205" s="196"/>
    </row>
    <row r="206" spans="2:19" ht="15" customHeight="1" x14ac:dyDescent="0.25">
      <c r="B206" s="428"/>
      <c r="C206" s="428"/>
      <c r="D206" s="428"/>
      <c r="E206" s="428"/>
      <c r="F206" s="428"/>
      <c r="G206" s="428"/>
      <c r="H206" s="428"/>
      <c r="I206" s="428"/>
      <c r="J206" s="428"/>
      <c r="K206" s="428"/>
      <c r="L206" s="577"/>
      <c r="M206" s="577"/>
      <c r="N206" s="577"/>
      <c r="O206" s="577"/>
      <c r="P206" s="603"/>
      <c r="Q206" s="603"/>
      <c r="S206" s="196"/>
    </row>
    <row r="207" spans="2:19" ht="15" customHeight="1" x14ac:dyDescent="0.25">
      <c r="B207" s="428"/>
      <c r="C207" s="428"/>
      <c r="D207" s="428"/>
      <c r="E207" s="428"/>
      <c r="F207" s="428"/>
      <c r="G207" s="428"/>
      <c r="H207" s="428"/>
      <c r="I207" s="428"/>
      <c r="J207" s="428"/>
      <c r="K207" s="428"/>
      <c r="L207" s="577"/>
      <c r="M207" s="577"/>
      <c r="N207" s="577"/>
      <c r="O207" s="577"/>
      <c r="P207" s="603"/>
      <c r="Q207" s="603"/>
      <c r="S207" s="196"/>
    </row>
    <row r="208" spans="2:19" ht="15" customHeight="1" x14ac:dyDescent="0.25">
      <c r="B208" s="428"/>
      <c r="C208" s="428"/>
      <c r="D208" s="428"/>
      <c r="E208" s="428"/>
      <c r="F208" s="428"/>
      <c r="G208" s="428"/>
      <c r="H208" s="428"/>
      <c r="I208" s="428"/>
      <c r="J208" s="428"/>
      <c r="K208" s="428"/>
      <c r="L208" s="577"/>
      <c r="M208" s="577"/>
      <c r="N208" s="577"/>
      <c r="O208" s="577"/>
      <c r="P208" s="603"/>
      <c r="Q208" s="603"/>
      <c r="S208" s="196"/>
    </row>
    <row r="209" spans="2:19" ht="15" customHeight="1" x14ac:dyDescent="0.25">
      <c r="B209" s="428"/>
      <c r="C209" s="428"/>
      <c r="D209" s="428"/>
      <c r="E209" s="428"/>
      <c r="F209" s="428"/>
      <c r="G209" s="428"/>
      <c r="H209" s="428"/>
      <c r="I209" s="428"/>
      <c r="J209" s="428"/>
      <c r="K209" s="428"/>
      <c r="L209" s="577"/>
      <c r="M209" s="577"/>
      <c r="N209" s="577"/>
      <c r="O209" s="577"/>
      <c r="P209" s="603"/>
      <c r="Q209" s="603"/>
      <c r="S209" s="196"/>
    </row>
    <row r="210" spans="2:19" ht="15" customHeight="1" x14ac:dyDescent="0.25">
      <c r="B210" s="428"/>
      <c r="C210" s="428"/>
      <c r="D210" s="428"/>
      <c r="E210" s="428"/>
      <c r="F210" s="428"/>
      <c r="G210" s="428"/>
      <c r="H210" s="428"/>
      <c r="I210" s="428"/>
      <c r="J210" s="428"/>
      <c r="K210" s="428"/>
      <c r="L210" s="577"/>
      <c r="M210" s="577"/>
      <c r="N210" s="577"/>
      <c r="O210" s="577"/>
      <c r="P210" s="603"/>
      <c r="Q210" s="603"/>
      <c r="S210" s="196"/>
    </row>
    <row r="211" spans="2:19" ht="15" customHeight="1" x14ac:dyDescent="0.25">
      <c r="B211" s="428"/>
      <c r="C211" s="428"/>
      <c r="D211" s="428"/>
      <c r="E211" s="428"/>
      <c r="F211" s="428"/>
      <c r="G211" s="428"/>
      <c r="H211" s="428"/>
      <c r="I211" s="428"/>
      <c r="J211" s="428"/>
      <c r="K211" s="428"/>
      <c r="L211" s="577"/>
      <c r="M211" s="577"/>
      <c r="N211" s="577"/>
      <c r="O211" s="577"/>
      <c r="P211" s="603"/>
      <c r="Q211" s="603"/>
      <c r="S211" s="196"/>
    </row>
    <row r="212" spans="2:19" ht="15" customHeight="1" x14ac:dyDescent="0.25">
      <c r="B212" s="428"/>
      <c r="C212" s="428"/>
      <c r="D212" s="428"/>
      <c r="E212" s="428"/>
      <c r="F212" s="428"/>
      <c r="G212" s="428"/>
      <c r="H212" s="428"/>
      <c r="I212" s="428"/>
      <c r="J212" s="428"/>
      <c r="K212" s="428"/>
      <c r="L212" s="577"/>
      <c r="M212" s="577"/>
      <c r="N212" s="577"/>
      <c r="O212" s="577"/>
      <c r="P212" s="603"/>
      <c r="Q212" s="603"/>
      <c r="S212" s="196"/>
    </row>
    <row r="213" spans="2:19" ht="15" customHeight="1" x14ac:dyDescent="0.25">
      <c r="B213" s="428"/>
      <c r="C213" s="428"/>
      <c r="D213" s="428"/>
      <c r="E213" s="428"/>
      <c r="F213" s="428"/>
      <c r="G213" s="428"/>
      <c r="H213" s="428"/>
      <c r="I213" s="428"/>
      <c r="J213" s="428"/>
      <c r="K213" s="428"/>
      <c r="L213" s="577"/>
      <c r="M213" s="577"/>
      <c r="N213" s="577"/>
      <c r="O213" s="577"/>
      <c r="P213" s="603"/>
      <c r="Q213" s="603"/>
      <c r="S213" s="196"/>
    </row>
    <row r="214" spans="2:19" ht="15" customHeight="1" x14ac:dyDescent="0.25">
      <c r="B214" s="428"/>
      <c r="C214" s="428"/>
      <c r="D214" s="428"/>
      <c r="E214" s="428"/>
      <c r="F214" s="428"/>
      <c r="G214" s="428"/>
      <c r="H214" s="428"/>
      <c r="I214" s="428"/>
      <c r="J214" s="428"/>
      <c r="K214" s="428"/>
      <c r="L214" s="577"/>
      <c r="M214" s="577"/>
      <c r="N214" s="577"/>
      <c r="O214" s="577"/>
      <c r="P214" s="603"/>
      <c r="Q214" s="603"/>
      <c r="S214" s="196"/>
    </row>
    <row r="215" spans="2:19" ht="15" customHeight="1" x14ac:dyDescent="0.25">
      <c r="B215" s="428"/>
      <c r="C215" s="428"/>
      <c r="D215" s="428"/>
      <c r="E215" s="428"/>
      <c r="F215" s="428"/>
      <c r="G215" s="428"/>
      <c r="H215" s="428"/>
      <c r="I215" s="428"/>
      <c r="J215" s="428"/>
      <c r="K215" s="428"/>
      <c r="L215" s="577"/>
      <c r="M215" s="577"/>
      <c r="N215" s="577"/>
      <c r="O215" s="577"/>
      <c r="P215" s="603"/>
      <c r="Q215" s="603"/>
      <c r="S215" s="196"/>
    </row>
    <row r="216" spans="2:19" ht="15" customHeight="1" x14ac:dyDescent="0.25">
      <c r="B216" s="428"/>
      <c r="C216" s="428"/>
      <c r="D216" s="428"/>
      <c r="E216" s="428"/>
      <c r="F216" s="428"/>
      <c r="G216" s="428"/>
      <c r="H216" s="428"/>
      <c r="I216" s="428"/>
      <c r="J216" s="428"/>
      <c r="K216" s="428"/>
      <c r="L216" s="577"/>
      <c r="M216" s="577"/>
      <c r="N216" s="577"/>
      <c r="O216" s="577"/>
      <c r="P216" s="603"/>
      <c r="Q216" s="603"/>
      <c r="S216" s="196"/>
    </row>
    <row r="217" spans="2:19" ht="15" customHeight="1" x14ac:dyDescent="0.25">
      <c r="B217" s="428"/>
      <c r="C217" s="428"/>
      <c r="D217" s="428"/>
      <c r="E217" s="428"/>
      <c r="F217" s="428"/>
      <c r="G217" s="428"/>
      <c r="H217" s="428"/>
      <c r="I217" s="428"/>
      <c r="J217" s="428"/>
      <c r="K217" s="428"/>
      <c r="L217" s="577"/>
      <c r="M217" s="577"/>
      <c r="N217" s="577"/>
      <c r="O217" s="577"/>
      <c r="P217" s="603"/>
      <c r="Q217" s="603"/>
      <c r="S217" s="196"/>
    </row>
    <row r="218" spans="2:19" ht="15" customHeight="1" x14ac:dyDescent="0.25">
      <c r="B218" s="428"/>
      <c r="C218" s="428"/>
      <c r="D218" s="428"/>
      <c r="E218" s="428"/>
      <c r="F218" s="428"/>
      <c r="G218" s="428"/>
      <c r="H218" s="428"/>
      <c r="I218" s="428"/>
      <c r="J218" s="428"/>
      <c r="K218" s="428"/>
      <c r="L218" s="577"/>
      <c r="M218" s="577"/>
      <c r="N218" s="577"/>
      <c r="O218" s="577"/>
      <c r="P218" s="603"/>
      <c r="Q218" s="603"/>
      <c r="S218" s="196"/>
    </row>
    <row r="219" spans="2:19" ht="15" customHeight="1" x14ac:dyDescent="0.25">
      <c r="B219" s="428"/>
      <c r="C219" s="428"/>
      <c r="D219" s="428"/>
      <c r="E219" s="428"/>
      <c r="F219" s="428"/>
      <c r="G219" s="428"/>
      <c r="H219" s="428"/>
      <c r="I219" s="428"/>
      <c r="J219" s="428"/>
      <c r="K219" s="428"/>
      <c r="L219" s="577"/>
      <c r="M219" s="577"/>
      <c r="N219" s="577"/>
      <c r="O219" s="577"/>
      <c r="P219" s="603"/>
      <c r="Q219" s="603"/>
      <c r="S219" s="196"/>
    </row>
    <row r="220" spans="2:19" ht="15" customHeight="1" x14ac:dyDescent="0.25">
      <c r="B220" s="314"/>
      <c r="C220" s="314"/>
      <c r="D220" s="314"/>
      <c r="E220" s="314"/>
      <c r="F220" s="314"/>
      <c r="G220" s="314"/>
      <c r="H220" s="314"/>
      <c r="I220" s="314"/>
      <c r="J220" s="315"/>
      <c r="K220" s="315"/>
      <c r="L220" s="606" t="s">
        <v>3</v>
      </c>
      <c r="M220" s="606"/>
      <c r="N220" s="606"/>
      <c r="O220" s="607"/>
      <c r="P220" s="609">
        <f>SUM(P185:Q219)</f>
        <v>2645.31</v>
      </c>
      <c r="Q220" s="609"/>
      <c r="S220" s="196"/>
    </row>
    <row r="221" spans="2:19" x14ac:dyDescent="0.25">
      <c r="B221" s="396"/>
      <c r="C221" s="396"/>
      <c r="D221" s="396"/>
      <c r="E221" s="396"/>
      <c r="F221" s="396"/>
      <c r="G221" s="396"/>
      <c r="H221" s="396"/>
      <c r="I221" s="396"/>
      <c r="J221" s="396"/>
      <c r="K221" s="396"/>
      <c r="L221" s="396"/>
      <c r="M221" s="396"/>
      <c r="N221" s="396"/>
      <c r="O221" s="396"/>
      <c r="P221" s="396"/>
      <c r="Q221" s="396"/>
      <c r="S221" s="196"/>
    </row>
    <row r="222" spans="2:19" x14ac:dyDescent="0.25">
      <c r="B222" s="394" t="s">
        <v>260</v>
      </c>
      <c r="C222" s="394"/>
      <c r="D222" s="394"/>
      <c r="E222" s="394"/>
      <c r="F222" s="394"/>
      <c r="G222" s="394"/>
      <c r="H222" s="394"/>
      <c r="I222" s="394"/>
      <c r="J222" s="394"/>
      <c r="K222" s="394"/>
      <c r="L222" s="394"/>
      <c r="M222" s="394"/>
      <c r="N222" s="394"/>
      <c r="O222" s="394"/>
      <c r="P222" s="394"/>
      <c r="Q222" s="394"/>
      <c r="S222" s="196"/>
    </row>
    <row r="223" spans="2:19" ht="26.25" customHeight="1" x14ac:dyDescent="0.25">
      <c r="B223" s="237" t="str">
        <f>'Main Page'!$G$9</f>
        <v>2026-2027</v>
      </c>
      <c r="C223" s="238" t="s">
        <v>49</v>
      </c>
      <c r="D223" s="238"/>
      <c r="E223" s="238" t="str">
        <f>'Main Page'!$F$13</f>
        <v>Albemarle County Public Schools</v>
      </c>
      <c r="F223" s="238"/>
      <c r="G223" s="238"/>
      <c r="H223" s="239"/>
      <c r="I223" s="238" t="s">
        <v>48</v>
      </c>
      <c r="J223" s="240">
        <f>'Main Page'!$F$14</f>
        <v>2</v>
      </c>
      <c r="K223" s="446" t="str">
        <f>'Main Page'!$B$6</f>
        <v xml:space="preserve">Title III, Part A, Language Instruction for English Learners and Immigrant Students </v>
      </c>
      <c r="L223" s="446"/>
      <c r="M223" s="446"/>
      <c r="N223" s="446"/>
      <c r="O223" s="446"/>
      <c r="P223" s="446"/>
      <c r="Q223" s="446"/>
      <c r="S223" s="196"/>
    </row>
    <row r="224" spans="2:19" ht="21" customHeight="1" x14ac:dyDescent="0.25">
      <c r="B224" s="424" t="s">
        <v>169</v>
      </c>
      <c r="C224" s="424"/>
      <c r="D224" s="424"/>
      <c r="E224" s="424"/>
      <c r="F224" s="424"/>
      <c r="G224" s="424"/>
      <c r="H224" s="424"/>
      <c r="I224" s="424"/>
      <c r="J224" s="424"/>
      <c r="K224" s="424"/>
      <c r="L224" s="424"/>
      <c r="M224" s="424"/>
      <c r="N224" s="424"/>
      <c r="O224" s="424"/>
      <c r="P224" s="424"/>
      <c r="Q224" s="424"/>
      <c r="S224" s="196"/>
    </row>
    <row r="225" spans="2:19" ht="23.25" customHeight="1" x14ac:dyDescent="0.25">
      <c r="B225" s="610" t="s">
        <v>255</v>
      </c>
      <c r="C225" s="610"/>
      <c r="D225" s="610"/>
      <c r="E225" s="610"/>
      <c r="F225" s="610"/>
      <c r="G225" s="610"/>
      <c r="H225" s="610"/>
      <c r="I225" s="610"/>
      <c r="J225" s="610"/>
      <c r="K225" s="610"/>
      <c r="L225" s="610"/>
      <c r="M225" s="610"/>
      <c r="N225" s="610"/>
      <c r="O225" s="610"/>
      <c r="P225" s="610"/>
      <c r="Q225" s="610"/>
      <c r="S225" s="196"/>
    </row>
    <row r="226" spans="2:19" ht="150" customHeight="1" x14ac:dyDescent="0.25">
      <c r="B226" s="592"/>
      <c r="C226" s="593"/>
      <c r="D226" s="593"/>
      <c r="E226" s="593"/>
      <c r="F226" s="593"/>
      <c r="G226" s="593"/>
      <c r="H226" s="593"/>
      <c r="I226" s="593"/>
      <c r="J226" s="593"/>
      <c r="K226" s="593"/>
      <c r="L226" s="593"/>
      <c r="M226" s="593"/>
      <c r="N226" s="593"/>
      <c r="O226" s="593"/>
      <c r="P226" s="593"/>
      <c r="Q226" s="594"/>
      <c r="S226" s="196"/>
    </row>
    <row r="227" spans="2:19" ht="150" customHeight="1" x14ac:dyDescent="0.25">
      <c r="B227" s="600"/>
      <c r="C227" s="601"/>
      <c r="D227" s="601"/>
      <c r="E227" s="601"/>
      <c r="F227" s="601"/>
      <c r="G227" s="601"/>
      <c r="H227" s="601"/>
      <c r="I227" s="601"/>
      <c r="J227" s="601"/>
      <c r="K227" s="601"/>
      <c r="L227" s="601"/>
      <c r="M227" s="601"/>
      <c r="N227" s="601"/>
      <c r="O227" s="601"/>
      <c r="P227" s="601"/>
      <c r="Q227" s="602"/>
      <c r="S227" s="196"/>
    </row>
    <row r="228" spans="2:19" ht="15" customHeight="1" x14ac:dyDescent="0.25">
      <c r="B228" s="667" t="s">
        <v>563</v>
      </c>
      <c r="C228" s="668"/>
      <c r="D228" s="668"/>
      <c r="E228" s="668"/>
      <c r="F228" s="668"/>
      <c r="G228" s="668"/>
      <c r="H228" s="668"/>
      <c r="I228" s="668"/>
      <c r="J228" s="668"/>
      <c r="K228" s="668"/>
      <c r="L228" s="668"/>
      <c r="M228" s="668"/>
      <c r="N228" s="668"/>
      <c r="O228" s="668"/>
      <c r="P228" s="668"/>
      <c r="Q228" s="669"/>
      <c r="S228" s="196"/>
    </row>
    <row r="229" spans="2:19" ht="112.5" customHeight="1" x14ac:dyDescent="0.25">
      <c r="B229" s="611"/>
      <c r="C229" s="612"/>
      <c r="D229" s="612"/>
      <c r="E229" s="612"/>
      <c r="F229" s="612"/>
      <c r="G229" s="612"/>
      <c r="H229" s="612"/>
      <c r="I229" s="612"/>
      <c r="J229" s="612"/>
      <c r="K229" s="612"/>
      <c r="L229" s="612"/>
      <c r="M229" s="612"/>
      <c r="N229" s="612"/>
      <c r="O229" s="612"/>
      <c r="P229" s="612"/>
      <c r="Q229" s="613"/>
      <c r="S229" s="196"/>
    </row>
    <row r="230" spans="2:19" ht="15" customHeight="1" x14ac:dyDescent="0.25">
      <c r="B230" s="604" t="s">
        <v>1</v>
      </c>
      <c r="C230" s="604"/>
      <c r="D230" s="604"/>
      <c r="E230" s="604"/>
      <c r="F230" s="604"/>
      <c r="G230" s="604"/>
      <c r="H230" s="604"/>
      <c r="I230" s="604"/>
      <c r="J230" s="604"/>
      <c r="K230" s="604"/>
      <c r="L230" s="605" t="s">
        <v>252</v>
      </c>
      <c r="M230" s="605"/>
      <c r="N230" s="605"/>
      <c r="O230" s="605"/>
      <c r="P230" s="605" t="s">
        <v>2</v>
      </c>
      <c r="Q230" s="605"/>
      <c r="S230" s="196"/>
    </row>
    <row r="231" spans="2:19" ht="15" customHeight="1" x14ac:dyDescent="0.25">
      <c r="B231" s="428"/>
      <c r="C231" s="428"/>
      <c r="D231" s="428"/>
      <c r="E231" s="428"/>
      <c r="F231" s="428"/>
      <c r="G231" s="428"/>
      <c r="H231" s="428"/>
      <c r="I231" s="428"/>
      <c r="J231" s="428"/>
      <c r="K231" s="428"/>
      <c r="L231" s="577"/>
      <c r="M231" s="577"/>
      <c r="N231" s="577"/>
      <c r="O231" s="577"/>
      <c r="P231" s="603"/>
      <c r="Q231" s="603"/>
      <c r="S231" s="196"/>
    </row>
    <row r="232" spans="2:19" ht="15" customHeight="1" x14ac:dyDescent="0.25">
      <c r="B232" s="428"/>
      <c r="C232" s="428"/>
      <c r="D232" s="428"/>
      <c r="E232" s="428"/>
      <c r="F232" s="428"/>
      <c r="G232" s="428"/>
      <c r="H232" s="428"/>
      <c r="I232" s="428"/>
      <c r="J232" s="428"/>
      <c r="K232" s="428"/>
      <c r="L232" s="577"/>
      <c r="M232" s="577"/>
      <c r="N232" s="577"/>
      <c r="O232" s="577"/>
      <c r="P232" s="603"/>
      <c r="Q232" s="603"/>
      <c r="S232" s="196"/>
    </row>
    <row r="233" spans="2:19" ht="15" customHeight="1" x14ac:dyDescent="0.25">
      <c r="B233" s="428"/>
      <c r="C233" s="428"/>
      <c r="D233" s="428"/>
      <c r="E233" s="428"/>
      <c r="F233" s="428"/>
      <c r="G233" s="428"/>
      <c r="H233" s="428"/>
      <c r="I233" s="428"/>
      <c r="J233" s="428"/>
      <c r="K233" s="428"/>
      <c r="L233" s="577"/>
      <c r="M233" s="577"/>
      <c r="N233" s="577"/>
      <c r="O233" s="577"/>
      <c r="P233" s="603"/>
      <c r="Q233" s="603"/>
      <c r="S233" s="196"/>
    </row>
    <row r="234" spans="2:19" ht="15" customHeight="1" x14ac:dyDescent="0.25">
      <c r="B234" s="428"/>
      <c r="C234" s="428"/>
      <c r="D234" s="428"/>
      <c r="E234" s="428"/>
      <c r="F234" s="428"/>
      <c r="G234" s="428"/>
      <c r="H234" s="428"/>
      <c r="I234" s="428"/>
      <c r="J234" s="428"/>
      <c r="K234" s="428"/>
      <c r="L234" s="577"/>
      <c r="M234" s="577"/>
      <c r="N234" s="577"/>
      <c r="O234" s="577"/>
      <c r="P234" s="603"/>
      <c r="Q234" s="603"/>
      <c r="S234" s="196"/>
    </row>
    <row r="235" spans="2:19" ht="15" customHeight="1" x14ac:dyDescent="0.25">
      <c r="B235" s="428"/>
      <c r="C235" s="428"/>
      <c r="D235" s="428"/>
      <c r="E235" s="428"/>
      <c r="F235" s="428"/>
      <c r="G235" s="428"/>
      <c r="H235" s="428"/>
      <c r="I235" s="428"/>
      <c r="J235" s="428"/>
      <c r="K235" s="428"/>
      <c r="L235" s="577"/>
      <c r="M235" s="577"/>
      <c r="N235" s="577"/>
      <c r="O235" s="577"/>
      <c r="P235" s="603"/>
      <c r="Q235" s="603"/>
      <c r="S235" s="196"/>
    </row>
    <row r="236" spans="2:19" ht="15" customHeight="1" x14ac:dyDescent="0.25">
      <c r="B236" s="428"/>
      <c r="C236" s="428"/>
      <c r="D236" s="428"/>
      <c r="E236" s="428"/>
      <c r="F236" s="428"/>
      <c r="G236" s="428"/>
      <c r="H236" s="428"/>
      <c r="I236" s="428"/>
      <c r="J236" s="428"/>
      <c r="K236" s="428"/>
      <c r="L236" s="577"/>
      <c r="M236" s="577"/>
      <c r="N236" s="577"/>
      <c r="O236" s="577"/>
      <c r="P236" s="603"/>
      <c r="Q236" s="603"/>
      <c r="S236" s="196"/>
    </row>
    <row r="237" spans="2:19" ht="15" customHeight="1" x14ac:dyDescent="0.25">
      <c r="B237" s="428"/>
      <c r="C237" s="428"/>
      <c r="D237" s="428"/>
      <c r="E237" s="428"/>
      <c r="F237" s="428"/>
      <c r="G237" s="428"/>
      <c r="H237" s="428"/>
      <c r="I237" s="428"/>
      <c r="J237" s="428"/>
      <c r="K237" s="428"/>
      <c r="L237" s="577"/>
      <c r="M237" s="577"/>
      <c r="N237" s="577"/>
      <c r="O237" s="577"/>
      <c r="P237" s="603"/>
      <c r="Q237" s="603"/>
      <c r="S237" s="196"/>
    </row>
    <row r="238" spans="2:19" ht="15" customHeight="1" x14ac:dyDescent="0.25">
      <c r="B238" s="428"/>
      <c r="C238" s="428"/>
      <c r="D238" s="428"/>
      <c r="E238" s="428"/>
      <c r="F238" s="428"/>
      <c r="G238" s="428"/>
      <c r="H238" s="428"/>
      <c r="I238" s="428"/>
      <c r="J238" s="428"/>
      <c r="K238" s="428"/>
      <c r="L238" s="577"/>
      <c r="M238" s="577"/>
      <c r="N238" s="577"/>
      <c r="O238" s="577"/>
      <c r="P238" s="603"/>
      <c r="Q238" s="603"/>
      <c r="S238" s="196"/>
    </row>
    <row r="239" spans="2:19" ht="15" customHeight="1" x14ac:dyDescent="0.25">
      <c r="B239" s="428"/>
      <c r="C239" s="428"/>
      <c r="D239" s="428"/>
      <c r="E239" s="428"/>
      <c r="F239" s="428"/>
      <c r="G239" s="428"/>
      <c r="H239" s="428"/>
      <c r="I239" s="428"/>
      <c r="J239" s="428"/>
      <c r="K239" s="428"/>
      <c r="L239" s="577"/>
      <c r="M239" s="577"/>
      <c r="N239" s="577"/>
      <c r="O239" s="577"/>
      <c r="P239" s="603"/>
      <c r="Q239" s="603"/>
      <c r="S239" s="196"/>
    </row>
    <row r="240" spans="2:19" ht="15" customHeight="1" x14ac:dyDescent="0.25">
      <c r="B240" s="428"/>
      <c r="C240" s="428"/>
      <c r="D240" s="428"/>
      <c r="E240" s="428"/>
      <c r="F240" s="428"/>
      <c r="G240" s="428"/>
      <c r="H240" s="428"/>
      <c r="I240" s="428"/>
      <c r="J240" s="428"/>
      <c r="K240" s="428"/>
      <c r="L240" s="577"/>
      <c r="M240" s="577"/>
      <c r="N240" s="577"/>
      <c r="O240" s="577"/>
      <c r="P240" s="603"/>
      <c r="Q240" s="603"/>
      <c r="S240" s="196"/>
    </row>
    <row r="241" spans="2:19" ht="15" customHeight="1" x14ac:dyDescent="0.25">
      <c r="B241" s="428"/>
      <c r="C241" s="428"/>
      <c r="D241" s="428"/>
      <c r="E241" s="428"/>
      <c r="F241" s="428"/>
      <c r="G241" s="428"/>
      <c r="H241" s="428"/>
      <c r="I241" s="428"/>
      <c r="J241" s="428"/>
      <c r="K241" s="428"/>
      <c r="L241" s="577"/>
      <c r="M241" s="577"/>
      <c r="N241" s="577"/>
      <c r="O241" s="577"/>
      <c r="P241" s="603"/>
      <c r="Q241" s="603"/>
      <c r="S241" s="196"/>
    </row>
    <row r="242" spans="2:19" ht="15" customHeight="1" x14ac:dyDescent="0.25">
      <c r="B242" s="428"/>
      <c r="C242" s="428"/>
      <c r="D242" s="428"/>
      <c r="E242" s="428"/>
      <c r="F242" s="428"/>
      <c r="G242" s="428"/>
      <c r="H242" s="428"/>
      <c r="I242" s="428"/>
      <c r="J242" s="428"/>
      <c r="K242" s="428"/>
      <c r="L242" s="577"/>
      <c r="M242" s="577"/>
      <c r="N242" s="577"/>
      <c r="O242" s="577"/>
      <c r="P242" s="603"/>
      <c r="Q242" s="603"/>
      <c r="S242" s="196"/>
    </row>
    <row r="243" spans="2:19" ht="15" customHeight="1" x14ac:dyDescent="0.25">
      <c r="B243" s="428"/>
      <c r="C243" s="428"/>
      <c r="D243" s="428"/>
      <c r="E243" s="428"/>
      <c r="F243" s="428"/>
      <c r="G243" s="428"/>
      <c r="H243" s="428"/>
      <c r="I243" s="428"/>
      <c r="J243" s="428"/>
      <c r="K243" s="428"/>
      <c r="L243" s="577"/>
      <c r="M243" s="577"/>
      <c r="N243" s="577"/>
      <c r="O243" s="577"/>
      <c r="P243" s="603"/>
      <c r="Q243" s="603"/>
      <c r="S243" s="196"/>
    </row>
    <row r="244" spans="2:19" ht="15" customHeight="1" x14ac:dyDescent="0.25">
      <c r="B244" s="428"/>
      <c r="C244" s="428"/>
      <c r="D244" s="428"/>
      <c r="E244" s="428"/>
      <c r="F244" s="428"/>
      <c r="G244" s="428"/>
      <c r="H244" s="428"/>
      <c r="I244" s="428"/>
      <c r="J244" s="428"/>
      <c r="K244" s="428"/>
      <c r="L244" s="577"/>
      <c r="M244" s="577"/>
      <c r="N244" s="577"/>
      <c r="O244" s="577"/>
      <c r="P244" s="603"/>
      <c r="Q244" s="603"/>
      <c r="S244" s="196"/>
    </row>
    <row r="245" spans="2:19" ht="15" customHeight="1" x14ac:dyDescent="0.25">
      <c r="B245" s="428"/>
      <c r="C245" s="428"/>
      <c r="D245" s="428"/>
      <c r="E245" s="428"/>
      <c r="F245" s="428"/>
      <c r="G245" s="428"/>
      <c r="H245" s="428"/>
      <c r="I245" s="428"/>
      <c r="J245" s="428"/>
      <c r="K245" s="428"/>
      <c r="L245" s="577"/>
      <c r="M245" s="577"/>
      <c r="N245" s="577"/>
      <c r="O245" s="577"/>
      <c r="P245" s="603"/>
      <c r="Q245" s="603"/>
      <c r="S245" s="196"/>
    </row>
    <row r="246" spans="2:19" ht="15" customHeight="1" x14ac:dyDescent="0.25">
      <c r="B246" s="428"/>
      <c r="C246" s="428"/>
      <c r="D246" s="428"/>
      <c r="E246" s="428"/>
      <c r="F246" s="428"/>
      <c r="G246" s="428"/>
      <c r="H246" s="428"/>
      <c r="I246" s="428"/>
      <c r="J246" s="428"/>
      <c r="K246" s="428"/>
      <c r="L246" s="577"/>
      <c r="M246" s="577"/>
      <c r="N246" s="577"/>
      <c r="O246" s="577"/>
      <c r="P246" s="603"/>
      <c r="Q246" s="603"/>
      <c r="S246" s="196"/>
    </row>
    <row r="247" spans="2:19" ht="15" customHeight="1" x14ac:dyDescent="0.25">
      <c r="B247" s="428"/>
      <c r="C247" s="428"/>
      <c r="D247" s="428"/>
      <c r="E247" s="428"/>
      <c r="F247" s="428"/>
      <c r="G247" s="428"/>
      <c r="H247" s="428"/>
      <c r="I247" s="428"/>
      <c r="J247" s="428"/>
      <c r="K247" s="428"/>
      <c r="L247" s="577"/>
      <c r="M247" s="577"/>
      <c r="N247" s="577"/>
      <c r="O247" s="577"/>
      <c r="P247" s="603"/>
      <c r="Q247" s="603"/>
      <c r="S247" s="196"/>
    </row>
    <row r="248" spans="2:19" ht="15" customHeight="1" x14ac:dyDescent="0.25">
      <c r="B248" s="428"/>
      <c r="C248" s="428"/>
      <c r="D248" s="428"/>
      <c r="E248" s="428"/>
      <c r="F248" s="428"/>
      <c r="G248" s="428"/>
      <c r="H248" s="428"/>
      <c r="I248" s="428"/>
      <c r="J248" s="428"/>
      <c r="K248" s="428"/>
      <c r="L248" s="577"/>
      <c r="M248" s="577"/>
      <c r="N248" s="577"/>
      <c r="O248" s="577"/>
      <c r="P248" s="603"/>
      <c r="Q248" s="603"/>
      <c r="S248" s="196"/>
    </row>
    <row r="249" spans="2:19" ht="15" customHeight="1" x14ac:dyDescent="0.25">
      <c r="B249" s="428"/>
      <c r="C249" s="428"/>
      <c r="D249" s="428"/>
      <c r="E249" s="428"/>
      <c r="F249" s="428"/>
      <c r="G249" s="428"/>
      <c r="H249" s="428"/>
      <c r="I249" s="428"/>
      <c r="J249" s="428"/>
      <c r="K249" s="428"/>
      <c r="L249" s="577"/>
      <c r="M249" s="577"/>
      <c r="N249" s="577"/>
      <c r="O249" s="577"/>
      <c r="P249" s="603"/>
      <c r="Q249" s="603"/>
      <c r="S249" s="196"/>
    </row>
    <row r="250" spans="2:19" ht="15" customHeight="1" x14ac:dyDescent="0.25">
      <c r="B250" s="428"/>
      <c r="C250" s="428"/>
      <c r="D250" s="428"/>
      <c r="E250" s="428"/>
      <c r="F250" s="428"/>
      <c r="G250" s="428"/>
      <c r="H250" s="428"/>
      <c r="I250" s="428"/>
      <c r="J250" s="428"/>
      <c r="K250" s="428"/>
      <c r="L250" s="577"/>
      <c r="M250" s="577"/>
      <c r="N250" s="577"/>
      <c r="O250" s="577"/>
      <c r="P250" s="603"/>
      <c r="Q250" s="603"/>
      <c r="S250" s="196"/>
    </row>
    <row r="251" spans="2:19" ht="15" customHeight="1" x14ac:dyDescent="0.25">
      <c r="B251" s="428"/>
      <c r="C251" s="428"/>
      <c r="D251" s="428"/>
      <c r="E251" s="428"/>
      <c r="F251" s="428"/>
      <c r="G251" s="428"/>
      <c r="H251" s="428"/>
      <c r="I251" s="428"/>
      <c r="J251" s="428"/>
      <c r="K251" s="428"/>
      <c r="L251" s="577"/>
      <c r="M251" s="577"/>
      <c r="N251" s="577"/>
      <c r="O251" s="577"/>
      <c r="P251" s="603"/>
      <c r="Q251" s="603"/>
      <c r="S251" s="196"/>
    </row>
    <row r="252" spans="2:19" ht="15" customHeight="1" x14ac:dyDescent="0.25">
      <c r="B252" s="428"/>
      <c r="C252" s="428"/>
      <c r="D252" s="428"/>
      <c r="E252" s="428"/>
      <c r="F252" s="428"/>
      <c r="G252" s="428"/>
      <c r="H252" s="428"/>
      <c r="I252" s="428"/>
      <c r="J252" s="428"/>
      <c r="K252" s="428"/>
      <c r="L252" s="577"/>
      <c r="M252" s="577"/>
      <c r="N252" s="577"/>
      <c r="O252" s="577"/>
      <c r="P252" s="603"/>
      <c r="Q252" s="603"/>
      <c r="S252" s="196"/>
    </row>
    <row r="253" spans="2:19" ht="15" customHeight="1" x14ac:dyDescent="0.25">
      <c r="B253" s="428"/>
      <c r="C253" s="428"/>
      <c r="D253" s="428"/>
      <c r="E253" s="428"/>
      <c r="F253" s="428"/>
      <c r="G253" s="428"/>
      <c r="H253" s="428"/>
      <c r="I253" s="428"/>
      <c r="J253" s="428"/>
      <c r="K253" s="428"/>
      <c r="L253" s="577"/>
      <c r="M253" s="577"/>
      <c r="N253" s="577"/>
      <c r="O253" s="577"/>
      <c r="P253" s="603"/>
      <c r="Q253" s="603"/>
      <c r="S253" s="196"/>
    </row>
    <row r="254" spans="2:19" ht="15" customHeight="1" x14ac:dyDescent="0.25">
      <c r="B254" s="428"/>
      <c r="C254" s="428"/>
      <c r="D254" s="428"/>
      <c r="E254" s="428"/>
      <c r="F254" s="428"/>
      <c r="G254" s="428"/>
      <c r="H254" s="428"/>
      <c r="I254" s="428"/>
      <c r="J254" s="428"/>
      <c r="K254" s="428"/>
      <c r="L254" s="577"/>
      <c r="M254" s="577"/>
      <c r="N254" s="577"/>
      <c r="O254" s="577"/>
      <c r="P254" s="603"/>
      <c r="Q254" s="603"/>
      <c r="S254" s="196"/>
    </row>
    <row r="255" spans="2:19" ht="15" customHeight="1" x14ac:dyDescent="0.25">
      <c r="B255" s="428"/>
      <c r="C255" s="428"/>
      <c r="D255" s="428"/>
      <c r="E255" s="428"/>
      <c r="F255" s="428"/>
      <c r="G255" s="428"/>
      <c r="H255" s="428"/>
      <c r="I255" s="428"/>
      <c r="J255" s="428"/>
      <c r="K255" s="428"/>
      <c r="L255" s="577"/>
      <c r="M255" s="577"/>
      <c r="N255" s="577"/>
      <c r="O255" s="577"/>
      <c r="P255" s="603"/>
      <c r="Q255" s="603"/>
      <c r="S255" s="196"/>
    </row>
    <row r="256" spans="2:19" ht="15" customHeight="1" x14ac:dyDescent="0.25">
      <c r="B256" s="428"/>
      <c r="C256" s="428"/>
      <c r="D256" s="428"/>
      <c r="E256" s="428"/>
      <c r="F256" s="428"/>
      <c r="G256" s="428"/>
      <c r="H256" s="428"/>
      <c r="I256" s="428"/>
      <c r="J256" s="428"/>
      <c r="K256" s="428"/>
      <c r="L256" s="577"/>
      <c r="M256" s="577"/>
      <c r="N256" s="577"/>
      <c r="O256" s="577"/>
      <c r="P256" s="603"/>
      <c r="Q256" s="603"/>
      <c r="S256" s="196"/>
    </row>
    <row r="257" spans="2:19" ht="15" customHeight="1" x14ac:dyDescent="0.25">
      <c r="B257" s="428"/>
      <c r="C257" s="428"/>
      <c r="D257" s="428"/>
      <c r="E257" s="428"/>
      <c r="F257" s="428"/>
      <c r="G257" s="428"/>
      <c r="H257" s="428"/>
      <c r="I257" s="428"/>
      <c r="J257" s="428"/>
      <c r="K257" s="428"/>
      <c r="L257" s="577"/>
      <c r="M257" s="577"/>
      <c r="N257" s="577"/>
      <c r="O257" s="577"/>
      <c r="P257" s="603"/>
      <c r="Q257" s="603"/>
      <c r="S257" s="196"/>
    </row>
    <row r="258" spans="2:19" ht="15" customHeight="1" x14ac:dyDescent="0.25">
      <c r="B258" s="428"/>
      <c r="C258" s="428"/>
      <c r="D258" s="428"/>
      <c r="E258" s="428"/>
      <c r="F258" s="428"/>
      <c r="G258" s="428"/>
      <c r="H258" s="428"/>
      <c r="I258" s="428"/>
      <c r="J258" s="428"/>
      <c r="K258" s="428"/>
      <c r="L258" s="577"/>
      <c r="M258" s="577"/>
      <c r="N258" s="577"/>
      <c r="O258" s="577"/>
      <c r="P258" s="603"/>
      <c r="Q258" s="603"/>
      <c r="S258" s="196"/>
    </row>
    <row r="259" spans="2:19" ht="15" customHeight="1" x14ac:dyDescent="0.25">
      <c r="B259" s="428"/>
      <c r="C259" s="428"/>
      <c r="D259" s="428"/>
      <c r="E259" s="428"/>
      <c r="F259" s="428"/>
      <c r="G259" s="428"/>
      <c r="H259" s="428"/>
      <c r="I259" s="428"/>
      <c r="J259" s="428"/>
      <c r="K259" s="428"/>
      <c r="L259" s="577"/>
      <c r="M259" s="577"/>
      <c r="N259" s="577"/>
      <c r="O259" s="577"/>
      <c r="P259" s="603"/>
      <c r="Q259" s="603"/>
      <c r="S259" s="196"/>
    </row>
    <row r="260" spans="2:19" ht="15" customHeight="1" x14ac:dyDescent="0.25">
      <c r="B260" s="428"/>
      <c r="C260" s="428"/>
      <c r="D260" s="428"/>
      <c r="E260" s="428"/>
      <c r="F260" s="428"/>
      <c r="G260" s="428"/>
      <c r="H260" s="428"/>
      <c r="I260" s="428"/>
      <c r="J260" s="428"/>
      <c r="K260" s="428"/>
      <c r="L260" s="577"/>
      <c r="M260" s="577"/>
      <c r="N260" s="577"/>
      <c r="O260" s="577"/>
      <c r="P260" s="603"/>
      <c r="Q260" s="603"/>
      <c r="S260" s="196"/>
    </row>
    <row r="261" spans="2:19" ht="15" customHeight="1" x14ac:dyDescent="0.25">
      <c r="B261" s="428"/>
      <c r="C261" s="428"/>
      <c r="D261" s="428"/>
      <c r="E261" s="428"/>
      <c r="F261" s="428"/>
      <c r="G261" s="428"/>
      <c r="H261" s="428"/>
      <c r="I261" s="428"/>
      <c r="J261" s="428"/>
      <c r="K261" s="428"/>
      <c r="L261" s="577"/>
      <c r="M261" s="577"/>
      <c r="N261" s="577"/>
      <c r="O261" s="577"/>
      <c r="P261" s="603"/>
      <c r="Q261" s="603"/>
      <c r="S261" s="196"/>
    </row>
    <row r="262" spans="2:19" ht="15" customHeight="1" x14ac:dyDescent="0.25">
      <c r="B262" s="428"/>
      <c r="C262" s="428"/>
      <c r="D262" s="428"/>
      <c r="E262" s="428"/>
      <c r="F262" s="428"/>
      <c r="G262" s="428"/>
      <c r="H262" s="428"/>
      <c r="I262" s="428"/>
      <c r="J262" s="428"/>
      <c r="K262" s="428"/>
      <c r="L262" s="577"/>
      <c r="M262" s="577"/>
      <c r="N262" s="577"/>
      <c r="O262" s="577"/>
      <c r="P262" s="603"/>
      <c r="Q262" s="603"/>
      <c r="S262" s="196"/>
    </row>
    <row r="263" spans="2:19" ht="15" customHeight="1" x14ac:dyDescent="0.25">
      <c r="B263" s="428"/>
      <c r="C263" s="428"/>
      <c r="D263" s="428"/>
      <c r="E263" s="428"/>
      <c r="F263" s="428"/>
      <c r="G263" s="428"/>
      <c r="H263" s="428"/>
      <c r="I263" s="428"/>
      <c r="J263" s="428"/>
      <c r="K263" s="428"/>
      <c r="L263" s="577"/>
      <c r="M263" s="577"/>
      <c r="N263" s="577"/>
      <c r="O263" s="577"/>
      <c r="P263" s="603"/>
      <c r="Q263" s="603"/>
      <c r="S263" s="196"/>
    </row>
    <row r="264" spans="2:19" ht="15" customHeight="1" x14ac:dyDescent="0.25">
      <c r="B264" s="428"/>
      <c r="C264" s="428"/>
      <c r="D264" s="428"/>
      <c r="E264" s="428"/>
      <c r="F264" s="428"/>
      <c r="G264" s="428"/>
      <c r="H264" s="428"/>
      <c r="I264" s="428"/>
      <c r="J264" s="428"/>
      <c r="K264" s="428"/>
      <c r="L264" s="577"/>
      <c r="M264" s="577"/>
      <c r="N264" s="577"/>
      <c r="O264" s="577"/>
      <c r="P264" s="603"/>
      <c r="Q264" s="603"/>
      <c r="S264" s="196"/>
    </row>
    <row r="265" spans="2:19" ht="15" customHeight="1" x14ac:dyDescent="0.25">
      <c r="B265" s="314"/>
      <c r="C265" s="314"/>
      <c r="D265" s="314"/>
      <c r="E265" s="314"/>
      <c r="F265" s="314"/>
      <c r="G265" s="314"/>
      <c r="H265" s="314"/>
      <c r="I265" s="314"/>
      <c r="J265" s="315"/>
      <c r="K265" s="315"/>
      <c r="L265" s="606" t="s">
        <v>3</v>
      </c>
      <c r="M265" s="606"/>
      <c r="N265" s="606"/>
      <c r="O265" s="607"/>
      <c r="P265" s="609">
        <f>SUM(P231:Q264)</f>
        <v>0</v>
      </c>
      <c r="Q265" s="609"/>
      <c r="S265" s="196"/>
    </row>
    <row r="266" spans="2:19" x14ac:dyDescent="0.25">
      <c r="B266" s="295"/>
      <c r="C266" s="295"/>
      <c r="D266" s="295"/>
      <c r="E266" s="295"/>
      <c r="F266" s="295"/>
      <c r="G266" s="295"/>
      <c r="H266" s="295"/>
      <c r="I266" s="295"/>
      <c r="J266" s="295"/>
      <c r="K266" s="295"/>
      <c r="L266" s="295"/>
      <c r="M266" s="295"/>
      <c r="N266" s="295"/>
      <c r="O266" s="295"/>
      <c r="P266" s="295"/>
      <c r="Q266" s="295"/>
      <c r="S266" s="196"/>
    </row>
    <row r="267" spans="2:19" x14ac:dyDescent="0.25">
      <c r="B267" s="394" t="s">
        <v>261</v>
      </c>
      <c r="C267" s="394"/>
      <c r="D267" s="394"/>
      <c r="E267" s="394"/>
      <c r="F267" s="394"/>
      <c r="G267" s="394"/>
      <c r="H267" s="394"/>
      <c r="I267" s="394"/>
      <c r="J267" s="394"/>
      <c r="K267" s="394"/>
      <c r="L267" s="394"/>
      <c r="M267" s="394"/>
      <c r="N267" s="394"/>
      <c r="O267" s="394"/>
      <c r="P267" s="394"/>
      <c r="Q267" s="394"/>
      <c r="S267" s="196"/>
    </row>
    <row r="268" spans="2:19" ht="26.25" customHeight="1" x14ac:dyDescent="0.25">
      <c r="B268" s="237" t="str">
        <f>'Main Page'!$G$9</f>
        <v>2026-2027</v>
      </c>
      <c r="C268" s="238" t="s">
        <v>49</v>
      </c>
      <c r="D268" s="238"/>
      <c r="E268" s="238" t="str">
        <f>'Main Page'!$F$13</f>
        <v>Albemarle County Public Schools</v>
      </c>
      <c r="F268" s="238"/>
      <c r="G268" s="238"/>
      <c r="H268" s="239"/>
      <c r="I268" s="238" t="s">
        <v>48</v>
      </c>
      <c r="J268" s="240">
        <f>'Main Page'!$F$14</f>
        <v>2</v>
      </c>
      <c r="K268" s="446" t="str">
        <f>'Main Page'!$B$6</f>
        <v xml:space="preserve">Title III, Part A, Language Instruction for English Learners and Immigrant Students </v>
      </c>
      <c r="L268" s="446"/>
      <c r="M268" s="446"/>
      <c r="N268" s="446"/>
      <c r="O268" s="446"/>
      <c r="P268" s="446"/>
      <c r="Q268" s="446"/>
      <c r="S268" s="196"/>
    </row>
    <row r="269" spans="2:19" ht="13.8" x14ac:dyDescent="0.25">
      <c r="B269" s="588" t="s">
        <v>170</v>
      </c>
      <c r="C269" s="588"/>
      <c r="D269" s="588"/>
      <c r="E269" s="588"/>
      <c r="F269" s="588"/>
      <c r="G269" s="588"/>
      <c r="H269" s="588"/>
      <c r="I269" s="588"/>
      <c r="J269" s="588"/>
      <c r="K269" s="588"/>
      <c r="L269" s="588"/>
      <c r="M269" s="588"/>
      <c r="N269" s="588"/>
      <c r="O269" s="588"/>
      <c r="P269" s="588"/>
      <c r="Q269" s="588"/>
      <c r="S269" s="196"/>
    </row>
    <row r="270" spans="2:19" ht="39.75" customHeight="1" x14ac:dyDescent="0.25">
      <c r="B270" s="597" t="s">
        <v>653</v>
      </c>
      <c r="C270" s="598"/>
      <c r="D270" s="598"/>
      <c r="E270" s="598"/>
      <c r="F270" s="598"/>
      <c r="G270" s="598"/>
      <c r="H270" s="598"/>
      <c r="I270" s="598"/>
      <c r="J270" s="598"/>
      <c r="K270" s="598"/>
      <c r="L270" s="598"/>
      <c r="M270" s="598"/>
      <c r="N270" s="598"/>
      <c r="O270" s="598"/>
      <c r="P270" s="598"/>
      <c r="Q270" s="598"/>
      <c r="S270" s="196"/>
    </row>
    <row r="271" spans="2:19" ht="150" customHeight="1" x14ac:dyDescent="0.25">
      <c r="B271" s="589"/>
      <c r="C271" s="590"/>
      <c r="D271" s="590"/>
      <c r="E271" s="590"/>
      <c r="F271" s="590"/>
      <c r="G271" s="590"/>
      <c r="H271" s="590"/>
      <c r="I271" s="590"/>
      <c r="J271" s="590"/>
      <c r="K271" s="590"/>
      <c r="L271" s="590"/>
      <c r="M271" s="590"/>
      <c r="N271" s="590"/>
      <c r="O271" s="590"/>
      <c r="P271" s="590"/>
      <c r="Q271" s="591"/>
      <c r="S271" s="196"/>
    </row>
    <row r="272" spans="2:19" ht="150" customHeight="1" x14ac:dyDescent="0.25">
      <c r="B272" s="600"/>
      <c r="C272" s="601"/>
      <c r="D272" s="601"/>
      <c r="E272" s="601"/>
      <c r="F272" s="601"/>
      <c r="G272" s="601"/>
      <c r="H272" s="601"/>
      <c r="I272" s="601"/>
      <c r="J272" s="601"/>
      <c r="K272" s="601"/>
      <c r="L272" s="601"/>
      <c r="M272" s="601"/>
      <c r="N272" s="601"/>
      <c r="O272" s="601"/>
      <c r="P272" s="601"/>
      <c r="Q272" s="602"/>
      <c r="S272" s="196"/>
    </row>
    <row r="273" spans="2:19" ht="15" customHeight="1" x14ac:dyDescent="0.25">
      <c r="B273" s="667" t="s">
        <v>563</v>
      </c>
      <c r="C273" s="668"/>
      <c r="D273" s="668"/>
      <c r="E273" s="668"/>
      <c r="F273" s="668"/>
      <c r="G273" s="668"/>
      <c r="H273" s="668"/>
      <c r="I273" s="668"/>
      <c r="J273" s="668"/>
      <c r="K273" s="668"/>
      <c r="L273" s="668"/>
      <c r="M273" s="668"/>
      <c r="N273" s="668"/>
      <c r="O273" s="668"/>
      <c r="P273" s="668"/>
      <c r="Q273" s="669"/>
      <c r="S273" s="196"/>
    </row>
    <row r="274" spans="2:19" ht="112.5" customHeight="1" x14ac:dyDescent="0.25">
      <c r="B274" s="611"/>
      <c r="C274" s="612"/>
      <c r="D274" s="612"/>
      <c r="E274" s="612"/>
      <c r="F274" s="612"/>
      <c r="G274" s="612"/>
      <c r="H274" s="612"/>
      <c r="I274" s="612"/>
      <c r="J274" s="612"/>
      <c r="K274" s="612"/>
      <c r="L274" s="612"/>
      <c r="M274" s="612"/>
      <c r="N274" s="612"/>
      <c r="O274" s="612"/>
      <c r="P274" s="612"/>
      <c r="Q274" s="613"/>
      <c r="S274" s="196"/>
    </row>
    <row r="275" spans="2:19" ht="15" customHeight="1" x14ac:dyDescent="0.25">
      <c r="B275" s="604" t="s">
        <v>1</v>
      </c>
      <c r="C275" s="604"/>
      <c r="D275" s="604"/>
      <c r="E275" s="604"/>
      <c r="F275" s="604"/>
      <c r="G275" s="604"/>
      <c r="H275" s="604"/>
      <c r="I275" s="604"/>
      <c r="J275" s="605" t="s">
        <v>252</v>
      </c>
      <c r="K275" s="605"/>
      <c r="L275" s="605"/>
      <c r="M275" s="605"/>
      <c r="N275" s="576" t="s">
        <v>166</v>
      </c>
      <c r="O275" s="576"/>
      <c r="P275" s="605" t="s">
        <v>2</v>
      </c>
      <c r="Q275" s="605"/>
      <c r="S275" s="196"/>
    </row>
    <row r="276" spans="2:19" ht="15" customHeight="1" x14ac:dyDescent="0.25">
      <c r="B276" s="428"/>
      <c r="C276" s="428"/>
      <c r="D276" s="428"/>
      <c r="E276" s="428"/>
      <c r="F276" s="428"/>
      <c r="G276" s="428"/>
      <c r="H276" s="428"/>
      <c r="I276" s="428"/>
      <c r="J276" s="577"/>
      <c r="K276" s="577"/>
      <c r="L276" s="577"/>
      <c r="M276" s="577"/>
      <c r="N276" s="614"/>
      <c r="O276" s="614"/>
      <c r="P276" s="603"/>
      <c r="Q276" s="603"/>
      <c r="S276" s="196"/>
    </row>
    <row r="277" spans="2:19" ht="15" customHeight="1" x14ac:dyDescent="0.25">
      <c r="B277" s="428"/>
      <c r="C277" s="428"/>
      <c r="D277" s="428"/>
      <c r="E277" s="428"/>
      <c r="F277" s="428"/>
      <c r="G277" s="428"/>
      <c r="H277" s="428"/>
      <c r="I277" s="428"/>
      <c r="J277" s="577"/>
      <c r="K277" s="577"/>
      <c r="L277" s="577"/>
      <c r="M277" s="577"/>
      <c r="N277" s="614"/>
      <c r="O277" s="614"/>
      <c r="P277" s="603"/>
      <c r="Q277" s="603"/>
      <c r="S277" s="196"/>
    </row>
    <row r="278" spans="2:19" ht="15" customHeight="1" x14ac:dyDescent="0.25">
      <c r="B278" s="428"/>
      <c r="C278" s="428"/>
      <c r="D278" s="428"/>
      <c r="E278" s="428"/>
      <c r="F278" s="428"/>
      <c r="G278" s="428"/>
      <c r="H278" s="428"/>
      <c r="I278" s="428"/>
      <c r="J278" s="577"/>
      <c r="K278" s="577"/>
      <c r="L278" s="577"/>
      <c r="M278" s="577"/>
      <c r="N278" s="614"/>
      <c r="O278" s="614"/>
      <c r="P278" s="603"/>
      <c r="Q278" s="603"/>
      <c r="S278" s="196"/>
    </row>
    <row r="279" spans="2:19" ht="15" customHeight="1" x14ac:dyDescent="0.25">
      <c r="B279" s="428"/>
      <c r="C279" s="428"/>
      <c r="D279" s="428"/>
      <c r="E279" s="428"/>
      <c r="F279" s="428"/>
      <c r="G279" s="428"/>
      <c r="H279" s="428"/>
      <c r="I279" s="428"/>
      <c r="J279" s="577"/>
      <c r="K279" s="577"/>
      <c r="L279" s="577"/>
      <c r="M279" s="577"/>
      <c r="N279" s="614"/>
      <c r="O279" s="614"/>
      <c r="P279" s="603"/>
      <c r="Q279" s="603"/>
      <c r="S279" s="196"/>
    </row>
    <row r="280" spans="2:19" ht="15" customHeight="1" x14ac:dyDescent="0.25">
      <c r="B280" s="428"/>
      <c r="C280" s="428"/>
      <c r="D280" s="428"/>
      <c r="E280" s="428"/>
      <c r="F280" s="428"/>
      <c r="G280" s="428"/>
      <c r="H280" s="428"/>
      <c r="I280" s="428"/>
      <c r="J280" s="577"/>
      <c r="K280" s="577"/>
      <c r="L280" s="577"/>
      <c r="M280" s="577"/>
      <c r="N280" s="614"/>
      <c r="O280" s="614"/>
      <c r="P280" s="603"/>
      <c r="Q280" s="603"/>
      <c r="S280" s="196"/>
    </row>
    <row r="281" spans="2:19" ht="15" customHeight="1" x14ac:dyDescent="0.25">
      <c r="B281" s="428"/>
      <c r="C281" s="428"/>
      <c r="D281" s="428"/>
      <c r="E281" s="428"/>
      <c r="F281" s="428"/>
      <c r="G281" s="428"/>
      <c r="H281" s="428"/>
      <c r="I281" s="428"/>
      <c r="J281" s="577"/>
      <c r="K281" s="577"/>
      <c r="L281" s="577"/>
      <c r="M281" s="577"/>
      <c r="N281" s="614"/>
      <c r="O281" s="614"/>
      <c r="P281" s="603"/>
      <c r="Q281" s="603"/>
      <c r="S281" s="196"/>
    </row>
    <row r="282" spans="2:19" ht="15" customHeight="1" x14ac:dyDescent="0.25">
      <c r="B282" s="428"/>
      <c r="C282" s="428"/>
      <c r="D282" s="428"/>
      <c r="E282" s="428"/>
      <c r="F282" s="428"/>
      <c r="G282" s="428"/>
      <c r="H282" s="428"/>
      <c r="I282" s="428"/>
      <c r="J282" s="577"/>
      <c r="K282" s="577"/>
      <c r="L282" s="577"/>
      <c r="M282" s="577"/>
      <c r="N282" s="614"/>
      <c r="O282" s="614"/>
      <c r="P282" s="603"/>
      <c r="Q282" s="603"/>
      <c r="S282" s="196"/>
    </row>
    <row r="283" spans="2:19" ht="15" customHeight="1" x14ac:dyDescent="0.25">
      <c r="B283" s="428"/>
      <c r="C283" s="428"/>
      <c r="D283" s="428"/>
      <c r="E283" s="428"/>
      <c r="F283" s="428"/>
      <c r="G283" s="428"/>
      <c r="H283" s="428"/>
      <c r="I283" s="428"/>
      <c r="J283" s="577"/>
      <c r="K283" s="577"/>
      <c r="L283" s="577"/>
      <c r="M283" s="577"/>
      <c r="N283" s="614"/>
      <c r="O283" s="614"/>
      <c r="P283" s="603"/>
      <c r="Q283" s="603"/>
      <c r="S283" s="196"/>
    </row>
    <row r="284" spans="2:19" ht="15" customHeight="1" x14ac:dyDescent="0.25">
      <c r="B284" s="428"/>
      <c r="C284" s="428"/>
      <c r="D284" s="428"/>
      <c r="E284" s="428"/>
      <c r="F284" s="428"/>
      <c r="G284" s="428"/>
      <c r="H284" s="428"/>
      <c r="I284" s="428"/>
      <c r="J284" s="577"/>
      <c r="K284" s="577"/>
      <c r="L284" s="577"/>
      <c r="M284" s="577"/>
      <c r="N284" s="614"/>
      <c r="O284" s="614"/>
      <c r="P284" s="603"/>
      <c r="Q284" s="603"/>
      <c r="S284" s="196"/>
    </row>
    <row r="285" spans="2:19" ht="15" customHeight="1" x14ac:dyDescent="0.25">
      <c r="B285" s="428"/>
      <c r="C285" s="428"/>
      <c r="D285" s="428"/>
      <c r="E285" s="428"/>
      <c r="F285" s="428"/>
      <c r="G285" s="428"/>
      <c r="H285" s="428"/>
      <c r="I285" s="428"/>
      <c r="J285" s="577"/>
      <c r="K285" s="577"/>
      <c r="L285" s="577"/>
      <c r="M285" s="577"/>
      <c r="N285" s="614"/>
      <c r="O285" s="614"/>
      <c r="P285" s="603"/>
      <c r="Q285" s="603"/>
      <c r="S285" s="196"/>
    </row>
    <row r="286" spans="2:19" ht="15" customHeight="1" x14ac:dyDescent="0.25">
      <c r="B286" s="428"/>
      <c r="C286" s="428"/>
      <c r="D286" s="428"/>
      <c r="E286" s="428"/>
      <c r="F286" s="428"/>
      <c r="G286" s="428"/>
      <c r="H286" s="428"/>
      <c r="I286" s="428"/>
      <c r="J286" s="577"/>
      <c r="K286" s="577"/>
      <c r="L286" s="577"/>
      <c r="M286" s="577"/>
      <c r="N286" s="614"/>
      <c r="O286" s="614"/>
      <c r="P286" s="603"/>
      <c r="Q286" s="603"/>
      <c r="S286" s="196"/>
    </row>
    <row r="287" spans="2:19" ht="15" customHeight="1" x14ac:dyDescent="0.25">
      <c r="B287" s="428"/>
      <c r="C287" s="428"/>
      <c r="D287" s="428"/>
      <c r="E287" s="428"/>
      <c r="F287" s="428"/>
      <c r="G287" s="428"/>
      <c r="H287" s="428"/>
      <c r="I287" s="428"/>
      <c r="J287" s="577"/>
      <c r="K287" s="577"/>
      <c r="L287" s="577"/>
      <c r="M287" s="577"/>
      <c r="N287" s="614"/>
      <c r="O287" s="614"/>
      <c r="P287" s="603"/>
      <c r="Q287" s="603"/>
      <c r="S287" s="196"/>
    </row>
    <row r="288" spans="2:19" ht="15" customHeight="1" x14ac:dyDescent="0.25">
      <c r="B288" s="428"/>
      <c r="C288" s="428"/>
      <c r="D288" s="428"/>
      <c r="E288" s="428"/>
      <c r="F288" s="428"/>
      <c r="G288" s="428"/>
      <c r="H288" s="428"/>
      <c r="I288" s="428"/>
      <c r="J288" s="577"/>
      <c r="K288" s="577"/>
      <c r="L288" s="577"/>
      <c r="M288" s="577"/>
      <c r="N288" s="614"/>
      <c r="O288" s="614"/>
      <c r="P288" s="603"/>
      <c r="Q288" s="603"/>
      <c r="S288" s="196"/>
    </row>
    <row r="289" spans="2:19" ht="15" customHeight="1" x14ac:dyDescent="0.25">
      <c r="B289" s="428"/>
      <c r="C289" s="428"/>
      <c r="D289" s="428"/>
      <c r="E289" s="428"/>
      <c r="F289" s="428"/>
      <c r="G289" s="428"/>
      <c r="H289" s="428"/>
      <c r="I289" s="428"/>
      <c r="J289" s="577"/>
      <c r="K289" s="577"/>
      <c r="L289" s="577"/>
      <c r="M289" s="577"/>
      <c r="N289" s="614"/>
      <c r="O289" s="614"/>
      <c r="P289" s="603"/>
      <c r="Q289" s="603"/>
      <c r="S289" s="196"/>
    </row>
    <row r="290" spans="2:19" ht="15" customHeight="1" x14ac:dyDescent="0.25">
      <c r="B290" s="428"/>
      <c r="C290" s="428"/>
      <c r="D290" s="428"/>
      <c r="E290" s="428"/>
      <c r="F290" s="428"/>
      <c r="G290" s="428"/>
      <c r="H290" s="428"/>
      <c r="I290" s="428"/>
      <c r="J290" s="577"/>
      <c r="K290" s="577"/>
      <c r="L290" s="577"/>
      <c r="M290" s="577"/>
      <c r="N290" s="614"/>
      <c r="O290" s="614"/>
      <c r="P290" s="603"/>
      <c r="Q290" s="603"/>
      <c r="S290" s="196"/>
    </row>
    <row r="291" spans="2:19" ht="15" customHeight="1" x14ac:dyDescent="0.25">
      <c r="B291" s="428"/>
      <c r="C291" s="428"/>
      <c r="D291" s="428"/>
      <c r="E291" s="428"/>
      <c r="F291" s="428"/>
      <c r="G291" s="428"/>
      <c r="H291" s="428"/>
      <c r="I291" s="428"/>
      <c r="J291" s="577"/>
      <c r="K291" s="577"/>
      <c r="L291" s="577"/>
      <c r="M291" s="577"/>
      <c r="N291" s="614"/>
      <c r="O291" s="614"/>
      <c r="P291" s="603"/>
      <c r="Q291" s="603"/>
      <c r="S291" s="196"/>
    </row>
    <row r="292" spans="2:19" ht="15" customHeight="1" x14ac:dyDescent="0.25">
      <c r="B292" s="428"/>
      <c r="C292" s="428"/>
      <c r="D292" s="428"/>
      <c r="E292" s="428"/>
      <c r="F292" s="428"/>
      <c r="G292" s="428"/>
      <c r="H292" s="428"/>
      <c r="I292" s="428"/>
      <c r="J292" s="577"/>
      <c r="K292" s="577"/>
      <c r="L292" s="577"/>
      <c r="M292" s="577"/>
      <c r="N292" s="614"/>
      <c r="O292" s="614"/>
      <c r="P292" s="603"/>
      <c r="Q292" s="603"/>
      <c r="S292" s="196"/>
    </row>
    <row r="293" spans="2:19" ht="15" customHeight="1" x14ac:dyDescent="0.25">
      <c r="B293" s="428"/>
      <c r="C293" s="428"/>
      <c r="D293" s="428"/>
      <c r="E293" s="428"/>
      <c r="F293" s="428"/>
      <c r="G293" s="428"/>
      <c r="H293" s="428"/>
      <c r="I293" s="428"/>
      <c r="J293" s="577"/>
      <c r="K293" s="577"/>
      <c r="L293" s="577"/>
      <c r="M293" s="577"/>
      <c r="N293" s="614"/>
      <c r="O293" s="614"/>
      <c r="P293" s="603"/>
      <c r="Q293" s="603"/>
      <c r="S293" s="196"/>
    </row>
    <row r="294" spans="2:19" ht="15" customHeight="1" x14ac:dyDescent="0.25">
      <c r="B294" s="428"/>
      <c r="C294" s="428"/>
      <c r="D294" s="428"/>
      <c r="E294" s="428"/>
      <c r="F294" s="428"/>
      <c r="G294" s="428"/>
      <c r="H294" s="428"/>
      <c r="I294" s="428"/>
      <c r="J294" s="577"/>
      <c r="K294" s="577"/>
      <c r="L294" s="577"/>
      <c r="M294" s="577"/>
      <c r="N294" s="614"/>
      <c r="O294" s="614"/>
      <c r="P294" s="603"/>
      <c r="Q294" s="603"/>
      <c r="S294" s="196"/>
    </row>
    <row r="295" spans="2:19" ht="15" customHeight="1" x14ac:dyDescent="0.25">
      <c r="B295" s="428"/>
      <c r="C295" s="428"/>
      <c r="D295" s="428"/>
      <c r="E295" s="428"/>
      <c r="F295" s="428"/>
      <c r="G295" s="428"/>
      <c r="H295" s="428"/>
      <c r="I295" s="428"/>
      <c r="J295" s="577"/>
      <c r="K295" s="577"/>
      <c r="L295" s="577"/>
      <c r="M295" s="577"/>
      <c r="N295" s="614"/>
      <c r="O295" s="614"/>
      <c r="P295" s="603"/>
      <c r="Q295" s="603"/>
      <c r="S295" s="196"/>
    </row>
    <row r="296" spans="2:19" ht="15" customHeight="1" x14ac:dyDescent="0.25">
      <c r="B296" s="428"/>
      <c r="C296" s="428"/>
      <c r="D296" s="428"/>
      <c r="E296" s="428"/>
      <c r="F296" s="428"/>
      <c r="G296" s="428"/>
      <c r="H296" s="428"/>
      <c r="I296" s="428"/>
      <c r="J296" s="577"/>
      <c r="K296" s="577"/>
      <c r="L296" s="577"/>
      <c r="M296" s="577"/>
      <c r="N296" s="614"/>
      <c r="O296" s="614"/>
      <c r="P296" s="603"/>
      <c r="Q296" s="603"/>
      <c r="S296" s="196"/>
    </row>
    <row r="297" spans="2:19" ht="15" customHeight="1" x14ac:dyDescent="0.25">
      <c r="B297" s="428"/>
      <c r="C297" s="428"/>
      <c r="D297" s="428"/>
      <c r="E297" s="428"/>
      <c r="F297" s="428"/>
      <c r="G297" s="428"/>
      <c r="H297" s="428"/>
      <c r="I297" s="428"/>
      <c r="J297" s="577"/>
      <c r="K297" s="577"/>
      <c r="L297" s="577"/>
      <c r="M297" s="577"/>
      <c r="N297" s="614"/>
      <c r="O297" s="614"/>
      <c r="P297" s="603"/>
      <c r="Q297" s="603"/>
      <c r="S297" s="196"/>
    </row>
    <row r="298" spans="2:19" ht="15" customHeight="1" x14ac:dyDescent="0.25">
      <c r="B298" s="428"/>
      <c r="C298" s="428"/>
      <c r="D298" s="428"/>
      <c r="E298" s="428"/>
      <c r="F298" s="428"/>
      <c r="G298" s="428"/>
      <c r="H298" s="428"/>
      <c r="I298" s="428"/>
      <c r="J298" s="577"/>
      <c r="K298" s="577"/>
      <c r="L298" s="577"/>
      <c r="M298" s="577"/>
      <c r="N298" s="614"/>
      <c r="O298" s="614"/>
      <c r="P298" s="603"/>
      <c r="Q298" s="603"/>
      <c r="S298" s="196"/>
    </row>
    <row r="299" spans="2:19" ht="15" customHeight="1" x14ac:dyDescent="0.25">
      <c r="B299" s="428"/>
      <c r="C299" s="428"/>
      <c r="D299" s="428"/>
      <c r="E299" s="428"/>
      <c r="F299" s="428"/>
      <c r="G299" s="428"/>
      <c r="H299" s="428"/>
      <c r="I299" s="428"/>
      <c r="J299" s="577"/>
      <c r="K299" s="577"/>
      <c r="L299" s="577"/>
      <c r="M299" s="577"/>
      <c r="N299" s="614"/>
      <c r="O299" s="614"/>
      <c r="P299" s="603"/>
      <c r="Q299" s="603"/>
      <c r="S299" s="196"/>
    </row>
    <row r="300" spans="2:19" ht="15" customHeight="1" x14ac:dyDescent="0.25">
      <c r="B300" s="428"/>
      <c r="C300" s="428"/>
      <c r="D300" s="428"/>
      <c r="E300" s="428"/>
      <c r="F300" s="428"/>
      <c r="G300" s="428"/>
      <c r="H300" s="428"/>
      <c r="I300" s="428"/>
      <c r="J300" s="577"/>
      <c r="K300" s="577"/>
      <c r="L300" s="577"/>
      <c r="M300" s="577"/>
      <c r="N300" s="614"/>
      <c r="O300" s="614"/>
      <c r="P300" s="603"/>
      <c r="Q300" s="603"/>
      <c r="S300" s="196"/>
    </row>
    <row r="301" spans="2:19" ht="15" customHeight="1" x14ac:dyDescent="0.25">
      <c r="B301" s="428"/>
      <c r="C301" s="428"/>
      <c r="D301" s="428"/>
      <c r="E301" s="428"/>
      <c r="F301" s="428"/>
      <c r="G301" s="428"/>
      <c r="H301" s="428"/>
      <c r="I301" s="428"/>
      <c r="J301" s="577"/>
      <c r="K301" s="577"/>
      <c r="L301" s="577"/>
      <c r="M301" s="577"/>
      <c r="N301" s="614"/>
      <c r="O301" s="614"/>
      <c r="P301" s="603"/>
      <c r="Q301" s="603"/>
      <c r="S301" s="196"/>
    </row>
    <row r="302" spans="2:19" ht="15" customHeight="1" x14ac:dyDescent="0.25">
      <c r="B302" s="428"/>
      <c r="C302" s="428"/>
      <c r="D302" s="428"/>
      <c r="E302" s="428"/>
      <c r="F302" s="428"/>
      <c r="G302" s="428"/>
      <c r="H302" s="428"/>
      <c r="I302" s="428"/>
      <c r="J302" s="577"/>
      <c r="K302" s="577"/>
      <c r="L302" s="577"/>
      <c r="M302" s="577"/>
      <c r="N302" s="614"/>
      <c r="O302" s="614"/>
      <c r="P302" s="603"/>
      <c r="Q302" s="603"/>
      <c r="S302" s="196"/>
    </row>
    <row r="303" spans="2:19" ht="15" customHeight="1" x14ac:dyDescent="0.25">
      <c r="B303" s="428"/>
      <c r="C303" s="428"/>
      <c r="D303" s="428"/>
      <c r="E303" s="428"/>
      <c r="F303" s="428"/>
      <c r="G303" s="428"/>
      <c r="H303" s="428"/>
      <c r="I303" s="428"/>
      <c r="J303" s="577"/>
      <c r="K303" s="577"/>
      <c r="L303" s="577"/>
      <c r="M303" s="577"/>
      <c r="N303" s="614"/>
      <c r="O303" s="614"/>
      <c r="P303" s="603"/>
      <c r="Q303" s="603"/>
      <c r="S303" s="196"/>
    </row>
    <row r="304" spans="2:19" ht="15" customHeight="1" x14ac:dyDescent="0.25">
      <c r="B304" s="428"/>
      <c r="C304" s="428"/>
      <c r="D304" s="428"/>
      <c r="E304" s="428"/>
      <c r="F304" s="428"/>
      <c r="G304" s="428"/>
      <c r="H304" s="428"/>
      <c r="I304" s="428"/>
      <c r="J304" s="577"/>
      <c r="K304" s="577"/>
      <c r="L304" s="577"/>
      <c r="M304" s="577"/>
      <c r="N304" s="614"/>
      <c r="O304" s="614"/>
      <c r="P304" s="603"/>
      <c r="Q304" s="603"/>
      <c r="S304" s="196"/>
    </row>
    <row r="305" spans="2:19" ht="15" customHeight="1" x14ac:dyDescent="0.25">
      <c r="B305" s="428"/>
      <c r="C305" s="428"/>
      <c r="D305" s="428"/>
      <c r="E305" s="428"/>
      <c r="F305" s="428"/>
      <c r="G305" s="428"/>
      <c r="H305" s="428"/>
      <c r="I305" s="428"/>
      <c r="J305" s="577"/>
      <c r="K305" s="577"/>
      <c r="L305" s="577"/>
      <c r="M305" s="577"/>
      <c r="N305" s="614"/>
      <c r="O305" s="614"/>
      <c r="P305" s="603"/>
      <c r="Q305" s="603"/>
      <c r="S305" s="196"/>
    </row>
    <row r="306" spans="2:19" ht="15" customHeight="1" x14ac:dyDescent="0.25">
      <c r="B306" s="428"/>
      <c r="C306" s="428"/>
      <c r="D306" s="428"/>
      <c r="E306" s="428"/>
      <c r="F306" s="428"/>
      <c r="G306" s="428"/>
      <c r="H306" s="428"/>
      <c r="I306" s="428"/>
      <c r="J306" s="577"/>
      <c r="K306" s="577"/>
      <c r="L306" s="577"/>
      <c r="M306" s="577"/>
      <c r="N306" s="614"/>
      <c r="O306" s="614"/>
      <c r="P306" s="603"/>
      <c r="Q306" s="603"/>
      <c r="S306" s="196"/>
    </row>
    <row r="307" spans="2:19" ht="15" customHeight="1" x14ac:dyDescent="0.25">
      <c r="B307" s="428"/>
      <c r="C307" s="428"/>
      <c r="D307" s="428"/>
      <c r="E307" s="428"/>
      <c r="F307" s="428"/>
      <c r="G307" s="428"/>
      <c r="H307" s="428"/>
      <c r="I307" s="428"/>
      <c r="J307" s="577"/>
      <c r="K307" s="577"/>
      <c r="L307" s="577"/>
      <c r="M307" s="577"/>
      <c r="N307" s="614"/>
      <c r="O307" s="614"/>
      <c r="P307" s="603"/>
      <c r="Q307" s="603"/>
      <c r="S307" s="196"/>
    </row>
    <row r="308" spans="2:19" ht="15" customHeight="1" x14ac:dyDescent="0.25">
      <c r="B308" s="428"/>
      <c r="C308" s="428"/>
      <c r="D308" s="428"/>
      <c r="E308" s="428"/>
      <c r="F308" s="428"/>
      <c r="G308" s="428"/>
      <c r="H308" s="428"/>
      <c r="I308" s="428"/>
      <c r="J308" s="577"/>
      <c r="K308" s="577"/>
      <c r="L308" s="577"/>
      <c r="M308" s="577"/>
      <c r="N308" s="614"/>
      <c r="O308" s="614"/>
      <c r="P308" s="603"/>
      <c r="Q308" s="603"/>
      <c r="S308" s="196"/>
    </row>
    <row r="309" spans="2:19" ht="15" customHeight="1" x14ac:dyDescent="0.25">
      <c r="B309" s="428"/>
      <c r="C309" s="428"/>
      <c r="D309" s="428"/>
      <c r="E309" s="428"/>
      <c r="F309" s="428"/>
      <c r="G309" s="428"/>
      <c r="H309" s="428"/>
      <c r="I309" s="428"/>
      <c r="J309" s="577"/>
      <c r="K309" s="577"/>
      <c r="L309" s="577"/>
      <c r="M309" s="577"/>
      <c r="N309" s="614"/>
      <c r="O309" s="614"/>
      <c r="P309" s="603"/>
      <c r="Q309" s="603"/>
      <c r="S309" s="196"/>
    </row>
    <row r="310" spans="2:19" ht="15" customHeight="1" x14ac:dyDescent="0.25">
      <c r="B310" s="428"/>
      <c r="C310" s="428"/>
      <c r="D310" s="428"/>
      <c r="E310" s="428"/>
      <c r="F310" s="428"/>
      <c r="G310" s="428"/>
      <c r="H310" s="428"/>
      <c r="I310" s="428"/>
      <c r="J310" s="577"/>
      <c r="K310" s="577"/>
      <c r="L310" s="577"/>
      <c r="M310" s="577"/>
      <c r="N310" s="614"/>
      <c r="O310" s="614"/>
      <c r="P310" s="603"/>
      <c r="Q310" s="603"/>
      <c r="S310" s="196"/>
    </row>
    <row r="311" spans="2:19" ht="15" customHeight="1" x14ac:dyDescent="0.25">
      <c r="B311" s="428"/>
      <c r="C311" s="428"/>
      <c r="D311" s="428"/>
      <c r="E311" s="428"/>
      <c r="F311" s="428"/>
      <c r="G311" s="428"/>
      <c r="H311" s="428"/>
      <c r="I311" s="428"/>
      <c r="J311" s="577"/>
      <c r="K311" s="577"/>
      <c r="L311" s="577"/>
      <c r="M311" s="577"/>
      <c r="N311" s="614"/>
      <c r="O311" s="614"/>
      <c r="P311" s="603"/>
      <c r="Q311" s="603"/>
      <c r="S311" s="196"/>
    </row>
    <row r="312" spans="2:19" ht="15" customHeight="1" x14ac:dyDescent="0.25">
      <c r="B312" s="314"/>
      <c r="C312" s="314"/>
      <c r="D312" s="314"/>
      <c r="E312" s="314"/>
      <c r="F312" s="314"/>
      <c r="G312" s="314"/>
      <c r="H312" s="314"/>
      <c r="I312" s="314"/>
      <c r="J312" s="315"/>
      <c r="K312" s="315"/>
      <c r="L312" s="606" t="s">
        <v>3</v>
      </c>
      <c r="M312" s="606"/>
      <c r="N312" s="606"/>
      <c r="O312" s="607"/>
      <c r="P312" s="609">
        <f>SUM(P276:Q311)</f>
        <v>0</v>
      </c>
      <c r="Q312" s="609"/>
      <c r="S312" s="196"/>
    </row>
    <row r="313" spans="2:19" x14ac:dyDescent="0.25">
      <c r="B313" s="396"/>
      <c r="C313" s="396"/>
      <c r="D313" s="396"/>
      <c r="E313" s="396"/>
      <c r="F313" s="396"/>
      <c r="G313" s="396"/>
      <c r="H313" s="396"/>
      <c r="I313" s="396"/>
      <c r="J313" s="396"/>
      <c r="K313" s="396"/>
      <c r="L313" s="396"/>
      <c r="M313" s="396"/>
      <c r="N313" s="396"/>
      <c r="O313" s="396"/>
      <c r="P313" s="396"/>
      <c r="Q313" s="396"/>
      <c r="S313" s="196"/>
    </row>
    <row r="314" spans="2:19" x14ac:dyDescent="0.25">
      <c r="B314" s="394" t="s">
        <v>262</v>
      </c>
      <c r="C314" s="394"/>
      <c r="D314" s="394"/>
      <c r="E314" s="394"/>
      <c r="F314" s="394"/>
      <c r="G314" s="394"/>
      <c r="H314" s="394"/>
      <c r="I314" s="394"/>
      <c r="J314" s="394"/>
      <c r="K314" s="394"/>
      <c r="L314" s="394"/>
      <c r="M314" s="394"/>
      <c r="N314" s="394"/>
      <c r="O314" s="394"/>
      <c r="P314" s="394"/>
      <c r="Q314" s="394"/>
      <c r="S314" s="196"/>
    </row>
    <row r="315" spans="2:19" ht="26.25" customHeight="1" x14ac:dyDescent="0.25">
      <c r="B315" s="237" t="str">
        <f>'Main Page'!$G$9</f>
        <v>2026-2027</v>
      </c>
      <c r="C315" s="238" t="s">
        <v>49</v>
      </c>
      <c r="D315" s="238"/>
      <c r="E315" s="238" t="str">
        <f>'Main Page'!$F$13</f>
        <v>Albemarle County Public Schools</v>
      </c>
      <c r="F315" s="238"/>
      <c r="G315" s="238"/>
      <c r="H315" s="239"/>
      <c r="I315" s="238" t="s">
        <v>48</v>
      </c>
      <c r="J315" s="240">
        <f>'Main Page'!$F$14</f>
        <v>2</v>
      </c>
      <c r="K315" s="446" t="str">
        <f>'Main Page'!$B$6</f>
        <v xml:space="preserve">Title III, Part A, Language Instruction for English Learners and Immigrant Students </v>
      </c>
      <c r="L315" s="446"/>
      <c r="M315" s="446"/>
      <c r="N315" s="446"/>
      <c r="O315" s="446"/>
      <c r="P315" s="446"/>
      <c r="Q315" s="446"/>
      <c r="S315" s="196"/>
    </row>
    <row r="316" spans="2:19" ht="13.8" x14ac:dyDescent="0.25">
      <c r="B316" s="424" t="s">
        <v>171</v>
      </c>
      <c r="C316" s="424"/>
      <c r="D316" s="424"/>
      <c r="E316" s="424"/>
      <c r="F316" s="424"/>
      <c r="G316" s="424"/>
      <c r="H316" s="424"/>
      <c r="I316" s="424"/>
      <c r="J316" s="424"/>
      <c r="K316" s="424"/>
      <c r="L316" s="424"/>
      <c r="M316" s="424"/>
      <c r="N316" s="424"/>
      <c r="O316" s="424"/>
      <c r="P316" s="424"/>
      <c r="Q316" s="424"/>
      <c r="S316" s="196"/>
    </row>
    <row r="317" spans="2:19" ht="42" customHeight="1" x14ac:dyDescent="0.25">
      <c r="B317" s="610" t="s">
        <v>665</v>
      </c>
      <c r="C317" s="610"/>
      <c r="D317" s="610"/>
      <c r="E317" s="610"/>
      <c r="F317" s="610"/>
      <c r="G317" s="610"/>
      <c r="H317" s="610"/>
      <c r="I317" s="610"/>
      <c r="J317" s="610"/>
      <c r="K317" s="610"/>
      <c r="L317" s="610"/>
      <c r="M317" s="610"/>
      <c r="N317" s="610"/>
      <c r="O317" s="610"/>
      <c r="P317" s="610"/>
      <c r="Q317" s="610"/>
      <c r="S317" s="196"/>
    </row>
    <row r="318" spans="2:19" ht="150" customHeight="1" x14ac:dyDescent="0.25">
      <c r="B318" s="589"/>
      <c r="C318" s="590"/>
      <c r="D318" s="590"/>
      <c r="E318" s="590"/>
      <c r="F318" s="590"/>
      <c r="G318" s="590"/>
      <c r="H318" s="590"/>
      <c r="I318" s="590"/>
      <c r="J318" s="590"/>
      <c r="K318" s="590"/>
      <c r="L318" s="590"/>
      <c r="M318" s="590"/>
      <c r="N318" s="590"/>
      <c r="O318" s="590"/>
      <c r="P318" s="590"/>
      <c r="Q318" s="591"/>
      <c r="S318" s="196"/>
    </row>
    <row r="319" spans="2:19" ht="150" customHeight="1" x14ac:dyDescent="0.25">
      <c r="B319" s="600"/>
      <c r="C319" s="601"/>
      <c r="D319" s="601"/>
      <c r="E319" s="601"/>
      <c r="F319" s="601"/>
      <c r="G319" s="601"/>
      <c r="H319" s="601"/>
      <c r="I319" s="601"/>
      <c r="J319" s="601"/>
      <c r="K319" s="601"/>
      <c r="L319" s="601"/>
      <c r="M319" s="601"/>
      <c r="N319" s="601"/>
      <c r="O319" s="601"/>
      <c r="P319" s="601"/>
      <c r="Q319" s="602"/>
      <c r="S319" s="196"/>
    </row>
    <row r="320" spans="2:19" ht="15" customHeight="1" x14ac:dyDescent="0.25">
      <c r="B320" s="500" t="s">
        <v>1</v>
      </c>
      <c r="C320" s="501"/>
      <c r="D320" s="501"/>
      <c r="E320" s="501"/>
      <c r="F320" s="501"/>
      <c r="G320" s="501"/>
      <c r="H320" s="501"/>
      <c r="I320" s="502"/>
      <c r="J320" s="615" t="s">
        <v>252</v>
      </c>
      <c r="K320" s="616"/>
      <c r="L320" s="616"/>
      <c r="M320" s="617"/>
      <c r="N320" s="576" t="s">
        <v>166</v>
      </c>
      <c r="O320" s="576"/>
      <c r="P320" s="605" t="s">
        <v>2</v>
      </c>
      <c r="Q320" s="605"/>
      <c r="S320" s="196"/>
    </row>
    <row r="321" spans="2:19" ht="15" customHeight="1" x14ac:dyDescent="0.25">
      <c r="B321" s="618"/>
      <c r="C321" s="619"/>
      <c r="D321" s="619"/>
      <c r="E321" s="619"/>
      <c r="F321" s="619"/>
      <c r="G321" s="619"/>
      <c r="H321" s="619"/>
      <c r="I321" s="620"/>
      <c r="J321" s="621"/>
      <c r="K321" s="622"/>
      <c r="L321" s="622"/>
      <c r="M321" s="623"/>
      <c r="N321" s="614"/>
      <c r="O321" s="614"/>
      <c r="P321" s="603"/>
      <c r="Q321" s="603"/>
      <c r="S321" s="196"/>
    </row>
    <row r="322" spans="2:19" ht="15" customHeight="1" x14ac:dyDescent="0.25">
      <c r="B322" s="428"/>
      <c r="C322" s="428"/>
      <c r="D322" s="428"/>
      <c r="E322" s="428"/>
      <c r="F322" s="428"/>
      <c r="G322" s="428"/>
      <c r="H322" s="428"/>
      <c r="I322" s="428"/>
      <c r="J322" s="577"/>
      <c r="K322" s="577"/>
      <c r="L322" s="577"/>
      <c r="M322" s="577"/>
      <c r="N322" s="614"/>
      <c r="O322" s="614"/>
      <c r="P322" s="603"/>
      <c r="Q322" s="603"/>
      <c r="S322" s="196"/>
    </row>
    <row r="323" spans="2:19" ht="15" customHeight="1" x14ac:dyDescent="0.25">
      <c r="B323" s="428"/>
      <c r="C323" s="428"/>
      <c r="D323" s="428"/>
      <c r="E323" s="428"/>
      <c r="F323" s="428"/>
      <c r="G323" s="428"/>
      <c r="H323" s="428"/>
      <c r="I323" s="428"/>
      <c r="J323" s="577"/>
      <c r="K323" s="577"/>
      <c r="L323" s="577"/>
      <c r="M323" s="577"/>
      <c r="N323" s="614"/>
      <c r="O323" s="614"/>
      <c r="P323" s="603"/>
      <c r="Q323" s="603"/>
      <c r="S323" s="196"/>
    </row>
    <row r="324" spans="2:19" ht="15" customHeight="1" x14ac:dyDescent="0.25">
      <c r="B324" s="428"/>
      <c r="C324" s="428"/>
      <c r="D324" s="428"/>
      <c r="E324" s="428"/>
      <c r="F324" s="428"/>
      <c r="G324" s="428"/>
      <c r="H324" s="428"/>
      <c r="I324" s="428"/>
      <c r="J324" s="577"/>
      <c r="K324" s="577"/>
      <c r="L324" s="577"/>
      <c r="M324" s="577"/>
      <c r="N324" s="614"/>
      <c r="O324" s="614"/>
      <c r="P324" s="603"/>
      <c r="Q324" s="603"/>
      <c r="S324" s="196"/>
    </row>
    <row r="325" spans="2:19" ht="15" customHeight="1" x14ac:dyDescent="0.25">
      <c r="B325" s="428"/>
      <c r="C325" s="428"/>
      <c r="D325" s="428"/>
      <c r="E325" s="428"/>
      <c r="F325" s="428"/>
      <c r="G325" s="428"/>
      <c r="H325" s="428"/>
      <c r="I325" s="428"/>
      <c r="J325" s="577"/>
      <c r="K325" s="577"/>
      <c r="L325" s="577"/>
      <c r="M325" s="577"/>
      <c r="N325" s="614"/>
      <c r="O325" s="614"/>
      <c r="P325" s="603"/>
      <c r="Q325" s="603"/>
      <c r="S325" s="196"/>
    </row>
    <row r="326" spans="2:19" ht="15" customHeight="1" x14ac:dyDescent="0.25">
      <c r="B326" s="428"/>
      <c r="C326" s="428"/>
      <c r="D326" s="428"/>
      <c r="E326" s="428"/>
      <c r="F326" s="428"/>
      <c r="G326" s="428"/>
      <c r="H326" s="428"/>
      <c r="I326" s="428"/>
      <c r="J326" s="577"/>
      <c r="K326" s="577"/>
      <c r="L326" s="577"/>
      <c r="M326" s="577"/>
      <c r="N326" s="614"/>
      <c r="O326" s="614"/>
      <c r="P326" s="603"/>
      <c r="Q326" s="603"/>
      <c r="S326" s="196"/>
    </row>
    <row r="327" spans="2:19" ht="15" customHeight="1" x14ac:dyDescent="0.25">
      <c r="B327" s="428"/>
      <c r="C327" s="428"/>
      <c r="D327" s="428"/>
      <c r="E327" s="428"/>
      <c r="F327" s="428"/>
      <c r="G327" s="428"/>
      <c r="H327" s="428"/>
      <c r="I327" s="428"/>
      <c r="J327" s="577"/>
      <c r="K327" s="577"/>
      <c r="L327" s="577"/>
      <c r="M327" s="577"/>
      <c r="N327" s="614"/>
      <c r="O327" s="614"/>
      <c r="P327" s="603"/>
      <c r="Q327" s="603"/>
      <c r="S327" s="196"/>
    </row>
    <row r="328" spans="2:19" ht="15" customHeight="1" x14ac:dyDescent="0.25">
      <c r="B328" s="428"/>
      <c r="C328" s="428"/>
      <c r="D328" s="428"/>
      <c r="E328" s="428"/>
      <c r="F328" s="428"/>
      <c r="G328" s="428"/>
      <c r="H328" s="428"/>
      <c r="I328" s="428"/>
      <c r="J328" s="577"/>
      <c r="K328" s="577"/>
      <c r="L328" s="577"/>
      <c r="M328" s="577"/>
      <c r="N328" s="614"/>
      <c r="O328" s="614"/>
      <c r="P328" s="603"/>
      <c r="Q328" s="603"/>
      <c r="S328" s="196"/>
    </row>
    <row r="329" spans="2:19" ht="15" customHeight="1" x14ac:dyDescent="0.25">
      <c r="B329" s="428"/>
      <c r="C329" s="428"/>
      <c r="D329" s="428"/>
      <c r="E329" s="428"/>
      <c r="F329" s="428"/>
      <c r="G329" s="428"/>
      <c r="H329" s="428"/>
      <c r="I329" s="428"/>
      <c r="J329" s="577"/>
      <c r="K329" s="577"/>
      <c r="L329" s="577"/>
      <c r="M329" s="577"/>
      <c r="N329" s="614"/>
      <c r="O329" s="614"/>
      <c r="P329" s="603"/>
      <c r="Q329" s="603"/>
      <c r="S329" s="196"/>
    </row>
    <row r="330" spans="2:19" ht="15" customHeight="1" x14ac:dyDescent="0.25">
      <c r="B330" s="428"/>
      <c r="C330" s="428"/>
      <c r="D330" s="428"/>
      <c r="E330" s="428"/>
      <c r="F330" s="428"/>
      <c r="G330" s="428"/>
      <c r="H330" s="428"/>
      <c r="I330" s="428"/>
      <c r="J330" s="577"/>
      <c r="K330" s="577"/>
      <c r="L330" s="577"/>
      <c r="M330" s="577"/>
      <c r="N330" s="614"/>
      <c r="O330" s="614"/>
      <c r="P330" s="603"/>
      <c r="Q330" s="603"/>
      <c r="S330" s="196"/>
    </row>
    <row r="331" spans="2:19" ht="15" customHeight="1" x14ac:dyDescent="0.25">
      <c r="B331" s="428"/>
      <c r="C331" s="428"/>
      <c r="D331" s="428"/>
      <c r="E331" s="428"/>
      <c r="F331" s="428"/>
      <c r="G331" s="428"/>
      <c r="H331" s="428"/>
      <c r="I331" s="428"/>
      <c r="J331" s="577"/>
      <c r="K331" s="577"/>
      <c r="L331" s="577"/>
      <c r="M331" s="577"/>
      <c r="N331" s="614"/>
      <c r="O331" s="614"/>
      <c r="P331" s="603"/>
      <c r="Q331" s="603"/>
      <c r="S331" s="196"/>
    </row>
    <row r="332" spans="2:19" ht="15" customHeight="1" x14ac:dyDescent="0.25">
      <c r="B332" s="428"/>
      <c r="C332" s="428"/>
      <c r="D332" s="428"/>
      <c r="E332" s="428"/>
      <c r="F332" s="428"/>
      <c r="G332" s="428"/>
      <c r="H332" s="428"/>
      <c r="I332" s="428"/>
      <c r="J332" s="577"/>
      <c r="K332" s="577"/>
      <c r="L332" s="577"/>
      <c r="M332" s="577"/>
      <c r="N332" s="614"/>
      <c r="O332" s="614"/>
      <c r="P332" s="603"/>
      <c r="Q332" s="603"/>
      <c r="S332" s="196"/>
    </row>
    <row r="333" spans="2:19" ht="15" customHeight="1" x14ac:dyDescent="0.25">
      <c r="B333" s="428"/>
      <c r="C333" s="428"/>
      <c r="D333" s="428"/>
      <c r="E333" s="428"/>
      <c r="F333" s="428"/>
      <c r="G333" s="428"/>
      <c r="H333" s="428"/>
      <c r="I333" s="428"/>
      <c r="J333" s="577"/>
      <c r="K333" s="577"/>
      <c r="L333" s="577"/>
      <c r="M333" s="577"/>
      <c r="N333" s="614"/>
      <c r="O333" s="614"/>
      <c r="P333" s="603"/>
      <c r="Q333" s="603"/>
      <c r="S333" s="196"/>
    </row>
    <row r="334" spans="2:19" ht="15" customHeight="1" x14ac:dyDescent="0.25">
      <c r="B334" s="428"/>
      <c r="C334" s="428"/>
      <c r="D334" s="428"/>
      <c r="E334" s="428"/>
      <c r="F334" s="428"/>
      <c r="G334" s="428"/>
      <c r="H334" s="428"/>
      <c r="I334" s="428"/>
      <c r="J334" s="577"/>
      <c r="K334" s="577"/>
      <c r="L334" s="577"/>
      <c r="M334" s="577"/>
      <c r="N334" s="614"/>
      <c r="O334" s="614"/>
      <c r="P334" s="603"/>
      <c r="Q334" s="603"/>
      <c r="S334" s="196"/>
    </row>
    <row r="335" spans="2:19" ht="15" customHeight="1" x14ac:dyDescent="0.25">
      <c r="B335" s="428"/>
      <c r="C335" s="428"/>
      <c r="D335" s="428"/>
      <c r="E335" s="428"/>
      <c r="F335" s="428"/>
      <c r="G335" s="428"/>
      <c r="H335" s="428"/>
      <c r="I335" s="428"/>
      <c r="J335" s="577"/>
      <c r="K335" s="577"/>
      <c r="L335" s="577"/>
      <c r="M335" s="577"/>
      <c r="N335" s="614"/>
      <c r="O335" s="614"/>
      <c r="P335" s="603"/>
      <c r="Q335" s="603"/>
      <c r="S335" s="196"/>
    </row>
    <row r="336" spans="2:19" ht="15" customHeight="1" x14ac:dyDescent="0.25">
      <c r="B336" s="428"/>
      <c r="C336" s="428"/>
      <c r="D336" s="428"/>
      <c r="E336" s="428"/>
      <c r="F336" s="428"/>
      <c r="G336" s="428"/>
      <c r="H336" s="428"/>
      <c r="I336" s="428"/>
      <c r="J336" s="577"/>
      <c r="K336" s="577"/>
      <c r="L336" s="577"/>
      <c r="M336" s="577"/>
      <c r="N336" s="614"/>
      <c r="O336" s="614"/>
      <c r="P336" s="603"/>
      <c r="Q336" s="603"/>
      <c r="S336" s="196"/>
    </row>
    <row r="337" spans="2:19" ht="15" customHeight="1" x14ac:dyDescent="0.25">
      <c r="B337" s="428"/>
      <c r="C337" s="428"/>
      <c r="D337" s="428"/>
      <c r="E337" s="428"/>
      <c r="F337" s="428"/>
      <c r="G337" s="428"/>
      <c r="H337" s="428"/>
      <c r="I337" s="428"/>
      <c r="J337" s="577"/>
      <c r="K337" s="577"/>
      <c r="L337" s="577"/>
      <c r="M337" s="577"/>
      <c r="N337" s="614"/>
      <c r="O337" s="614"/>
      <c r="P337" s="603"/>
      <c r="Q337" s="603"/>
      <c r="S337" s="196"/>
    </row>
    <row r="338" spans="2:19" ht="15" customHeight="1" x14ac:dyDescent="0.25">
      <c r="B338" s="428"/>
      <c r="C338" s="428"/>
      <c r="D338" s="428"/>
      <c r="E338" s="428"/>
      <c r="F338" s="428"/>
      <c r="G338" s="428"/>
      <c r="H338" s="428"/>
      <c r="I338" s="428"/>
      <c r="J338" s="577"/>
      <c r="K338" s="577"/>
      <c r="L338" s="577"/>
      <c r="M338" s="577"/>
      <c r="N338" s="614"/>
      <c r="O338" s="614"/>
      <c r="P338" s="603"/>
      <c r="Q338" s="603"/>
      <c r="S338" s="196"/>
    </row>
    <row r="339" spans="2:19" ht="15" customHeight="1" x14ac:dyDescent="0.25">
      <c r="B339" s="428"/>
      <c r="C339" s="428"/>
      <c r="D339" s="428"/>
      <c r="E339" s="428"/>
      <c r="F339" s="428"/>
      <c r="G339" s="428"/>
      <c r="H339" s="428"/>
      <c r="I339" s="428"/>
      <c r="J339" s="577"/>
      <c r="K339" s="577"/>
      <c r="L339" s="577"/>
      <c r="M339" s="577"/>
      <c r="N339" s="614"/>
      <c r="O339" s="614"/>
      <c r="P339" s="603"/>
      <c r="Q339" s="603"/>
      <c r="S339" s="196"/>
    </row>
    <row r="340" spans="2:19" ht="15" customHeight="1" x14ac:dyDescent="0.25">
      <c r="B340" s="428"/>
      <c r="C340" s="428"/>
      <c r="D340" s="428"/>
      <c r="E340" s="428"/>
      <c r="F340" s="428"/>
      <c r="G340" s="428"/>
      <c r="H340" s="428"/>
      <c r="I340" s="428"/>
      <c r="J340" s="577"/>
      <c r="K340" s="577"/>
      <c r="L340" s="577"/>
      <c r="M340" s="577"/>
      <c r="N340" s="614"/>
      <c r="O340" s="614"/>
      <c r="P340" s="603"/>
      <c r="Q340" s="603"/>
      <c r="S340" s="196"/>
    </row>
    <row r="341" spans="2:19" ht="15" customHeight="1" x14ac:dyDescent="0.25">
      <c r="B341" s="428"/>
      <c r="C341" s="428"/>
      <c r="D341" s="428"/>
      <c r="E341" s="428"/>
      <c r="F341" s="428"/>
      <c r="G341" s="428"/>
      <c r="H341" s="428"/>
      <c r="I341" s="428"/>
      <c r="J341" s="577"/>
      <c r="K341" s="577"/>
      <c r="L341" s="577"/>
      <c r="M341" s="577"/>
      <c r="N341" s="614"/>
      <c r="O341" s="614"/>
      <c r="P341" s="603"/>
      <c r="Q341" s="603"/>
      <c r="S341" s="196"/>
    </row>
    <row r="342" spans="2:19" ht="15" customHeight="1" x14ac:dyDescent="0.25">
      <c r="B342" s="428"/>
      <c r="C342" s="428"/>
      <c r="D342" s="428"/>
      <c r="E342" s="428"/>
      <c r="F342" s="428"/>
      <c r="G342" s="428"/>
      <c r="H342" s="428"/>
      <c r="I342" s="428"/>
      <c r="J342" s="577"/>
      <c r="K342" s="577"/>
      <c r="L342" s="577"/>
      <c r="M342" s="577"/>
      <c r="N342" s="614"/>
      <c r="O342" s="614"/>
      <c r="P342" s="603"/>
      <c r="Q342" s="603"/>
      <c r="S342" s="196"/>
    </row>
    <row r="343" spans="2:19" ht="15" customHeight="1" x14ac:dyDescent="0.25">
      <c r="B343" s="428"/>
      <c r="C343" s="428"/>
      <c r="D343" s="428"/>
      <c r="E343" s="428"/>
      <c r="F343" s="428"/>
      <c r="G343" s="428"/>
      <c r="H343" s="428"/>
      <c r="I343" s="428"/>
      <c r="J343" s="577"/>
      <c r="K343" s="577"/>
      <c r="L343" s="577"/>
      <c r="M343" s="577"/>
      <c r="N343" s="614"/>
      <c r="O343" s="614"/>
      <c r="P343" s="603"/>
      <c r="Q343" s="603"/>
      <c r="S343" s="196"/>
    </row>
    <row r="344" spans="2:19" ht="15" customHeight="1" x14ac:dyDescent="0.25">
      <c r="B344" s="428"/>
      <c r="C344" s="428"/>
      <c r="D344" s="428"/>
      <c r="E344" s="428"/>
      <c r="F344" s="428"/>
      <c r="G344" s="428"/>
      <c r="H344" s="428"/>
      <c r="I344" s="428"/>
      <c r="J344" s="577"/>
      <c r="K344" s="577"/>
      <c r="L344" s="577"/>
      <c r="M344" s="577"/>
      <c r="N344" s="614"/>
      <c r="O344" s="614"/>
      <c r="P344" s="603"/>
      <c r="Q344" s="603"/>
      <c r="S344" s="196"/>
    </row>
    <row r="345" spans="2:19" ht="15" customHeight="1" x14ac:dyDescent="0.25">
      <c r="B345" s="428"/>
      <c r="C345" s="428"/>
      <c r="D345" s="428"/>
      <c r="E345" s="428"/>
      <c r="F345" s="428"/>
      <c r="G345" s="428"/>
      <c r="H345" s="428"/>
      <c r="I345" s="428"/>
      <c r="J345" s="577"/>
      <c r="K345" s="577"/>
      <c r="L345" s="577"/>
      <c r="M345" s="577"/>
      <c r="N345" s="614"/>
      <c r="O345" s="614"/>
      <c r="P345" s="603"/>
      <c r="Q345" s="603"/>
      <c r="S345" s="196"/>
    </row>
    <row r="346" spans="2:19" ht="15" customHeight="1" x14ac:dyDescent="0.25">
      <c r="B346" s="428"/>
      <c r="C346" s="428"/>
      <c r="D346" s="428"/>
      <c r="E346" s="428"/>
      <c r="F346" s="428"/>
      <c r="G346" s="428"/>
      <c r="H346" s="428"/>
      <c r="I346" s="428"/>
      <c r="J346" s="577"/>
      <c r="K346" s="577"/>
      <c r="L346" s="577"/>
      <c r="M346" s="577"/>
      <c r="N346" s="614"/>
      <c r="O346" s="614"/>
      <c r="P346" s="603"/>
      <c r="Q346" s="603"/>
      <c r="S346" s="196"/>
    </row>
    <row r="347" spans="2:19" ht="15" customHeight="1" x14ac:dyDescent="0.25">
      <c r="B347" s="428"/>
      <c r="C347" s="428"/>
      <c r="D347" s="428"/>
      <c r="E347" s="428"/>
      <c r="F347" s="428"/>
      <c r="G347" s="428"/>
      <c r="H347" s="428"/>
      <c r="I347" s="428"/>
      <c r="J347" s="577"/>
      <c r="K347" s="577"/>
      <c r="L347" s="577"/>
      <c r="M347" s="577"/>
      <c r="N347" s="614"/>
      <c r="O347" s="614"/>
      <c r="P347" s="603"/>
      <c r="Q347" s="603"/>
      <c r="S347" s="196"/>
    </row>
    <row r="348" spans="2:19" ht="15" customHeight="1" x14ac:dyDescent="0.25">
      <c r="B348" s="428"/>
      <c r="C348" s="428"/>
      <c r="D348" s="428"/>
      <c r="E348" s="428"/>
      <c r="F348" s="428"/>
      <c r="G348" s="428"/>
      <c r="H348" s="428"/>
      <c r="I348" s="428"/>
      <c r="J348" s="577"/>
      <c r="K348" s="577"/>
      <c r="L348" s="577"/>
      <c r="M348" s="577"/>
      <c r="N348" s="614"/>
      <c r="O348" s="614"/>
      <c r="P348" s="603"/>
      <c r="Q348" s="603"/>
      <c r="S348" s="196"/>
    </row>
    <row r="349" spans="2:19" ht="15" customHeight="1" x14ac:dyDescent="0.25">
      <c r="B349" s="428"/>
      <c r="C349" s="428"/>
      <c r="D349" s="428"/>
      <c r="E349" s="428"/>
      <c r="F349" s="428"/>
      <c r="G349" s="428"/>
      <c r="H349" s="428"/>
      <c r="I349" s="428"/>
      <c r="J349" s="577"/>
      <c r="K349" s="577"/>
      <c r="L349" s="577"/>
      <c r="M349" s="577"/>
      <c r="N349" s="614"/>
      <c r="O349" s="614"/>
      <c r="P349" s="603"/>
      <c r="Q349" s="603"/>
      <c r="S349" s="196"/>
    </row>
    <row r="350" spans="2:19" ht="15" customHeight="1" x14ac:dyDescent="0.25">
      <c r="B350" s="428"/>
      <c r="C350" s="428"/>
      <c r="D350" s="428"/>
      <c r="E350" s="428"/>
      <c r="F350" s="428"/>
      <c r="G350" s="428"/>
      <c r="H350" s="428"/>
      <c r="I350" s="428"/>
      <c r="J350" s="577"/>
      <c r="K350" s="577"/>
      <c r="L350" s="577"/>
      <c r="M350" s="577"/>
      <c r="N350" s="614"/>
      <c r="O350" s="614"/>
      <c r="P350" s="603"/>
      <c r="Q350" s="603"/>
      <c r="S350" s="196"/>
    </row>
    <row r="351" spans="2:19" ht="15" customHeight="1" x14ac:dyDescent="0.25">
      <c r="B351" s="428"/>
      <c r="C351" s="428"/>
      <c r="D351" s="428"/>
      <c r="E351" s="428"/>
      <c r="F351" s="428"/>
      <c r="G351" s="428"/>
      <c r="H351" s="428"/>
      <c r="I351" s="428"/>
      <c r="J351" s="577"/>
      <c r="K351" s="577"/>
      <c r="L351" s="577"/>
      <c r="M351" s="577"/>
      <c r="N351" s="614"/>
      <c r="O351" s="614"/>
      <c r="P351" s="603"/>
      <c r="Q351" s="603"/>
      <c r="S351" s="196"/>
    </row>
    <row r="352" spans="2:19" ht="15" customHeight="1" x14ac:dyDescent="0.25">
      <c r="B352" s="428"/>
      <c r="C352" s="428"/>
      <c r="D352" s="428"/>
      <c r="E352" s="428"/>
      <c r="F352" s="428"/>
      <c r="G352" s="428"/>
      <c r="H352" s="428"/>
      <c r="I352" s="428"/>
      <c r="J352" s="577"/>
      <c r="K352" s="577"/>
      <c r="L352" s="577"/>
      <c r="M352" s="577"/>
      <c r="N352" s="614"/>
      <c r="O352" s="614"/>
      <c r="P352" s="603"/>
      <c r="Q352" s="603"/>
      <c r="S352" s="196"/>
    </row>
    <row r="353" spans="2:19" ht="15" customHeight="1" x14ac:dyDescent="0.25">
      <c r="B353" s="428"/>
      <c r="C353" s="428"/>
      <c r="D353" s="428"/>
      <c r="E353" s="428"/>
      <c r="F353" s="428"/>
      <c r="G353" s="428"/>
      <c r="H353" s="428"/>
      <c r="I353" s="428"/>
      <c r="J353" s="577"/>
      <c r="K353" s="577"/>
      <c r="L353" s="577"/>
      <c r="M353" s="577"/>
      <c r="N353" s="614"/>
      <c r="O353" s="614"/>
      <c r="P353" s="603"/>
      <c r="Q353" s="603"/>
      <c r="S353" s="196"/>
    </row>
    <row r="354" spans="2:19" ht="15" customHeight="1" x14ac:dyDescent="0.25">
      <c r="B354" s="314"/>
      <c r="C354" s="314"/>
      <c r="D354" s="314"/>
      <c r="E354" s="314"/>
      <c r="F354" s="314"/>
      <c r="G354" s="314"/>
      <c r="H354" s="314"/>
      <c r="I354" s="314"/>
      <c r="J354" s="315"/>
      <c r="K354" s="315"/>
      <c r="L354" s="606" t="s">
        <v>3</v>
      </c>
      <c r="M354" s="606"/>
      <c r="N354" s="606"/>
      <c r="O354" s="607"/>
      <c r="P354" s="609">
        <f>SUM(P321:Q353)</f>
        <v>0</v>
      </c>
      <c r="Q354" s="609"/>
      <c r="S354" s="196"/>
    </row>
    <row r="355" spans="2:19" x14ac:dyDescent="0.25">
      <c r="B355" s="396"/>
      <c r="C355" s="396"/>
      <c r="D355" s="396"/>
      <c r="E355" s="396"/>
      <c r="F355" s="396"/>
      <c r="G355" s="396"/>
      <c r="H355" s="396"/>
      <c r="I355" s="396"/>
      <c r="J355" s="396"/>
      <c r="K355" s="396"/>
      <c r="L355" s="396"/>
      <c r="M355" s="396"/>
      <c r="N355" s="396"/>
      <c r="O355" s="396"/>
      <c r="P355" s="396"/>
      <c r="Q355" s="396"/>
      <c r="S355" s="196"/>
    </row>
    <row r="356" spans="2:19" x14ac:dyDescent="0.25">
      <c r="B356" s="394" t="s">
        <v>263</v>
      </c>
      <c r="C356" s="394"/>
      <c r="D356" s="394"/>
      <c r="E356" s="394"/>
      <c r="F356" s="394"/>
      <c r="G356" s="394"/>
      <c r="H356" s="394"/>
      <c r="I356" s="394"/>
      <c r="J356" s="394"/>
      <c r="K356" s="394"/>
      <c r="L356" s="394"/>
      <c r="M356" s="394"/>
      <c r="N356" s="394"/>
      <c r="O356" s="394"/>
      <c r="P356" s="394"/>
      <c r="Q356" s="394"/>
      <c r="S356" s="196"/>
    </row>
    <row r="357" spans="2:19" ht="12.75" hidden="1" customHeight="1" x14ac:dyDescent="0.25">
      <c r="B357" s="206"/>
      <c r="F357" s="634"/>
      <c r="G357" s="634"/>
      <c r="H357" s="207"/>
      <c r="N357" s="634"/>
      <c r="O357" s="634"/>
      <c r="P357" s="634"/>
      <c r="Q357" s="208"/>
      <c r="S357" s="205"/>
    </row>
    <row r="358" spans="2:19" ht="14.25" hidden="1" customHeight="1" x14ac:dyDescent="0.25">
      <c r="B358" s="632"/>
      <c r="C358" s="632"/>
      <c r="D358" s="632"/>
      <c r="E358" s="632"/>
      <c r="F358" s="632"/>
      <c r="G358" s="632"/>
      <c r="H358" s="632"/>
      <c r="I358" s="632"/>
      <c r="J358" s="632"/>
      <c r="K358" s="632"/>
      <c r="L358" s="632"/>
      <c r="M358" s="632"/>
      <c r="N358" s="632"/>
      <c r="O358" s="632"/>
      <c r="P358" s="632"/>
      <c r="Q358" s="632"/>
      <c r="S358" s="205"/>
    </row>
    <row r="359" spans="2:19" ht="12.75" hidden="1" customHeight="1" x14ac:dyDescent="0.25">
      <c r="B359" s="626"/>
      <c r="C359" s="626"/>
      <c r="D359" s="626"/>
      <c r="E359" s="626"/>
      <c r="F359" s="626"/>
      <c r="G359" s="626"/>
      <c r="H359" s="626"/>
      <c r="I359" s="626"/>
      <c r="J359" s="626"/>
      <c r="K359" s="626"/>
      <c r="L359" s="626"/>
      <c r="M359" s="626"/>
      <c r="N359" s="626"/>
      <c r="O359" s="626"/>
      <c r="P359" s="626"/>
      <c r="Q359" s="626"/>
      <c r="S359" s="205"/>
    </row>
    <row r="360" spans="2:19" ht="15" hidden="1" customHeight="1" x14ac:dyDescent="0.25">
      <c r="B360" s="624"/>
      <c r="C360" s="624"/>
      <c r="D360" s="624"/>
      <c r="E360" s="624"/>
      <c r="F360" s="624"/>
      <c r="G360" s="624"/>
      <c r="H360" s="624"/>
      <c r="I360" s="624"/>
      <c r="J360" s="624"/>
      <c r="K360" s="624"/>
      <c r="L360" s="624"/>
      <c r="M360" s="624"/>
      <c r="N360" s="624"/>
      <c r="O360" s="624"/>
      <c r="P360" s="624"/>
      <c r="Q360" s="624"/>
      <c r="S360" s="205"/>
    </row>
    <row r="361" spans="2:19" ht="12.75" hidden="1" customHeight="1" x14ac:dyDescent="0.25">
      <c r="B361" s="626"/>
      <c r="C361" s="626"/>
      <c r="D361" s="626"/>
      <c r="E361" s="626"/>
      <c r="F361" s="626"/>
      <c r="G361" s="626"/>
      <c r="H361" s="626"/>
      <c r="I361" s="626"/>
      <c r="J361" s="626"/>
      <c r="K361" s="626"/>
      <c r="L361" s="626"/>
      <c r="M361" s="626"/>
      <c r="N361" s="626"/>
      <c r="O361" s="626"/>
      <c r="P361" s="626"/>
      <c r="Q361" s="626"/>
      <c r="S361" s="205"/>
    </row>
    <row r="362" spans="2:19" ht="14.25" hidden="1" customHeight="1" x14ac:dyDescent="0.25">
      <c r="B362" s="632"/>
      <c r="C362" s="632"/>
      <c r="D362" s="632"/>
      <c r="E362" s="632"/>
      <c r="F362" s="632"/>
      <c r="G362" s="632"/>
      <c r="H362" s="632"/>
      <c r="I362" s="632"/>
      <c r="J362" s="632"/>
      <c r="K362" s="632"/>
      <c r="L362" s="632"/>
      <c r="M362" s="632"/>
      <c r="N362" s="632"/>
      <c r="O362" s="632"/>
      <c r="P362" s="632"/>
      <c r="Q362" s="632"/>
      <c r="S362" s="205"/>
    </row>
    <row r="363" spans="2:19" ht="12.75" hidden="1" customHeight="1" x14ac:dyDescent="0.25">
      <c r="B363" s="633"/>
      <c r="C363" s="633"/>
      <c r="D363" s="633"/>
      <c r="E363" s="633"/>
      <c r="F363" s="633"/>
      <c r="G363" s="633"/>
      <c r="H363" s="633"/>
      <c r="I363" s="633"/>
      <c r="J363" s="633"/>
      <c r="K363" s="633"/>
      <c r="L363" s="633"/>
      <c r="M363" s="633"/>
      <c r="N363" s="633"/>
      <c r="O363" s="633"/>
      <c r="P363" s="633"/>
      <c r="Q363" s="633"/>
      <c r="S363" s="205"/>
    </row>
    <row r="364" spans="2:19" ht="12.75" hidden="1" customHeight="1" x14ac:dyDescent="0.25">
      <c r="B364" s="626"/>
      <c r="C364" s="626"/>
      <c r="D364" s="626"/>
      <c r="E364" s="626"/>
      <c r="F364" s="626"/>
      <c r="G364" s="626"/>
      <c r="H364" s="626"/>
      <c r="I364" s="626"/>
      <c r="J364" s="626"/>
      <c r="K364" s="626"/>
      <c r="L364" s="626"/>
      <c r="M364" s="626"/>
      <c r="N364" s="626"/>
      <c r="O364" s="626"/>
      <c r="P364" s="626"/>
      <c r="Q364" s="626"/>
      <c r="S364" s="205"/>
    </row>
    <row r="365" spans="2:19" ht="15" hidden="1" customHeight="1" x14ac:dyDescent="0.25">
      <c r="B365" s="209"/>
      <c r="C365" s="624"/>
      <c r="D365" s="624"/>
      <c r="E365" s="624"/>
      <c r="F365" s="624"/>
      <c r="G365" s="624"/>
      <c r="H365" s="624"/>
      <c r="I365" s="624"/>
      <c r="J365" s="624"/>
      <c r="K365" s="624"/>
      <c r="L365" s="624"/>
      <c r="M365" s="624"/>
      <c r="N365" s="624"/>
      <c r="O365" s="624"/>
      <c r="P365" s="624"/>
      <c r="Q365" s="624"/>
      <c r="S365" s="205"/>
    </row>
    <row r="366" spans="2:19" ht="15" hidden="1" customHeight="1" x14ac:dyDescent="0.25">
      <c r="B366" s="625"/>
      <c r="C366" s="625"/>
      <c r="D366" s="625"/>
      <c r="E366" s="625"/>
      <c r="F366" s="625"/>
      <c r="G366" s="625"/>
      <c r="H366" s="625"/>
      <c r="I366" s="625"/>
      <c r="J366" s="625"/>
      <c r="K366" s="625"/>
      <c r="L366" s="625"/>
      <c r="M366" s="625"/>
      <c r="N366" s="625"/>
      <c r="O366" s="625"/>
      <c r="P366" s="625"/>
      <c r="Q366" s="625"/>
      <c r="S366" s="205"/>
    </row>
    <row r="367" spans="2:19" ht="15" hidden="1" customHeight="1" x14ac:dyDescent="0.25">
      <c r="B367" s="209"/>
      <c r="C367" s="624"/>
      <c r="D367" s="624"/>
      <c r="E367" s="624"/>
      <c r="F367" s="624"/>
      <c r="G367" s="624"/>
      <c r="H367" s="624"/>
      <c r="I367" s="624"/>
      <c r="J367" s="624"/>
      <c r="K367" s="624"/>
      <c r="L367" s="624"/>
      <c r="M367" s="624"/>
      <c r="N367" s="624"/>
      <c r="O367" s="624"/>
      <c r="P367" s="624"/>
      <c r="Q367" s="624"/>
      <c r="S367" s="205"/>
    </row>
    <row r="368" spans="2:19" ht="15" hidden="1" customHeight="1" x14ac:dyDescent="0.25">
      <c r="B368" s="625"/>
      <c r="C368" s="625"/>
      <c r="D368" s="625"/>
      <c r="E368" s="625"/>
      <c r="F368" s="625"/>
      <c r="G368" s="625"/>
      <c r="H368" s="625"/>
      <c r="I368" s="625"/>
      <c r="J368" s="625"/>
      <c r="K368" s="625"/>
      <c r="L368" s="625"/>
      <c r="M368" s="625"/>
      <c r="N368" s="625"/>
      <c r="O368" s="625"/>
      <c r="P368" s="625"/>
      <c r="Q368" s="625"/>
      <c r="S368" s="205"/>
    </row>
    <row r="369" spans="2:19" ht="12.75" hidden="1" customHeight="1" x14ac:dyDescent="0.25">
      <c r="B369" s="626"/>
      <c r="C369" s="626"/>
      <c r="D369" s="626"/>
      <c r="E369" s="626"/>
      <c r="F369" s="626"/>
      <c r="G369" s="626"/>
      <c r="H369" s="626"/>
      <c r="I369" s="626"/>
      <c r="J369" s="626"/>
      <c r="K369" s="626"/>
      <c r="L369" s="626"/>
      <c r="M369" s="626"/>
      <c r="N369" s="626"/>
      <c r="O369" s="626"/>
      <c r="P369" s="626"/>
      <c r="Q369" s="626"/>
      <c r="S369" s="205"/>
    </row>
    <row r="370" spans="2:19" ht="15" hidden="1" customHeight="1" x14ac:dyDescent="0.25">
      <c r="B370" s="210"/>
      <c r="C370" s="624"/>
      <c r="D370" s="624"/>
      <c r="E370" s="624"/>
      <c r="F370" s="624"/>
      <c r="G370" s="624"/>
      <c r="H370" s="624"/>
      <c r="I370" s="624"/>
      <c r="J370" s="624"/>
      <c r="K370" s="624"/>
      <c r="L370" s="624"/>
      <c r="M370" s="624"/>
      <c r="N370" s="624"/>
      <c r="O370" s="624"/>
      <c r="P370" s="624"/>
      <c r="Q370" s="624"/>
      <c r="S370" s="205"/>
    </row>
    <row r="371" spans="2:19" ht="15" hidden="1" customHeight="1" x14ac:dyDescent="0.25">
      <c r="B371" s="8"/>
      <c r="C371" s="624"/>
      <c r="D371" s="624"/>
      <c r="E371" s="624"/>
      <c r="F371" s="624"/>
      <c r="G371" s="624"/>
      <c r="H371" s="624"/>
      <c r="I371" s="624"/>
      <c r="J371" s="624"/>
      <c r="K371" s="624"/>
      <c r="L371" s="624"/>
      <c r="M371" s="624"/>
      <c r="N371" s="624"/>
      <c r="O371" s="624"/>
      <c r="P371" s="624"/>
      <c r="Q371" s="624"/>
      <c r="S371" s="205"/>
    </row>
    <row r="372" spans="2:19" ht="15" hidden="1" customHeight="1" x14ac:dyDescent="0.25">
      <c r="B372" s="625"/>
      <c r="C372" s="625"/>
      <c r="D372" s="625"/>
      <c r="E372" s="625"/>
      <c r="F372" s="625"/>
      <c r="G372" s="625"/>
      <c r="H372" s="625"/>
      <c r="I372" s="625"/>
      <c r="J372" s="625"/>
      <c r="K372" s="625"/>
      <c r="L372" s="625"/>
      <c r="M372" s="625"/>
      <c r="N372" s="625"/>
      <c r="O372" s="625"/>
      <c r="P372" s="625"/>
      <c r="Q372" s="625"/>
      <c r="S372" s="205"/>
    </row>
    <row r="373" spans="2:19" ht="15" hidden="1" customHeight="1" x14ac:dyDescent="0.25">
      <c r="B373" s="210"/>
      <c r="C373" s="624"/>
      <c r="D373" s="624"/>
      <c r="E373" s="624"/>
      <c r="F373" s="624"/>
      <c r="G373" s="624"/>
      <c r="H373" s="624"/>
      <c r="I373" s="624"/>
      <c r="J373" s="624"/>
      <c r="K373" s="624"/>
      <c r="L373" s="624"/>
      <c r="M373" s="624"/>
      <c r="N373" s="624"/>
      <c r="O373" s="624"/>
      <c r="P373" s="624"/>
      <c r="Q373" s="624"/>
      <c r="S373" s="205"/>
    </row>
    <row r="374" spans="2:19" ht="12.75" hidden="1" customHeight="1" x14ac:dyDescent="0.25">
      <c r="B374" s="626"/>
      <c r="C374" s="626"/>
      <c r="D374" s="626"/>
      <c r="E374" s="626"/>
      <c r="F374" s="626"/>
      <c r="G374" s="626"/>
      <c r="H374" s="626"/>
      <c r="I374" s="626"/>
      <c r="J374" s="626"/>
      <c r="K374" s="626"/>
      <c r="L374" s="626"/>
      <c r="M374" s="626"/>
      <c r="N374" s="626"/>
      <c r="O374" s="626"/>
      <c r="P374" s="626"/>
      <c r="Q374" s="626"/>
      <c r="S374" s="205"/>
    </row>
    <row r="375" spans="2:19" ht="15" hidden="1" customHeight="1" x14ac:dyDescent="0.25">
      <c r="B375" s="626"/>
      <c r="C375" s="626"/>
      <c r="D375" s="626"/>
      <c r="E375" s="626"/>
      <c r="F375" s="626"/>
      <c r="G375" s="626"/>
      <c r="H375" s="626"/>
      <c r="I375" s="626"/>
      <c r="J375" s="626"/>
      <c r="K375" s="626"/>
      <c r="L375" s="626"/>
      <c r="M375" s="626"/>
      <c r="N375" s="626"/>
      <c r="O375" s="626"/>
      <c r="P375" s="626"/>
      <c r="Q375" s="626"/>
      <c r="S375" s="205"/>
    </row>
    <row r="376" spans="2:19" ht="15" hidden="1" customHeight="1" x14ac:dyDescent="0.25">
      <c r="B376" s="210"/>
      <c r="C376" s="627"/>
      <c r="D376" s="627"/>
      <c r="E376" s="627"/>
      <c r="F376" s="627"/>
      <c r="G376" s="627"/>
      <c r="H376" s="627"/>
      <c r="I376" s="627"/>
      <c r="J376" s="627"/>
      <c r="K376" s="627"/>
      <c r="L376" s="627"/>
      <c r="M376" s="627"/>
      <c r="N376" s="627"/>
      <c r="O376" s="627"/>
      <c r="P376" s="627"/>
      <c r="Q376" s="627"/>
      <c r="S376" s="205"/>
    </row>
    <row r="377" spans="2:19" ht="15" hidden="1" customHeight="1" x14ac:dyDescent="0.25">
      <c r="B377" s="8"/>
      <c r="C377" s="624"/>
      <c r="D377" s="624"/>
      <c r="E377" s="624"/>
      <c r="F377" s="624"/>
      <c r="G377" s="624"/>
      <c r="H377" s="624"/>
      <c r="I377" s="624"/>
      <c r="J377" s="624"/>
      <c r="K377" s="624"/>
      <c r="L377" s="624"/>
      <c r="M377" s="624"/>
      <c r="N377" s="624"/>
      <c r="O377" s="624"/>
      <c r="P377" s="624"/>
      <c r="Q377" s="624"/>
      <c r="S377" s="205"/>
    </row>
    <row r="378" spans="2:19" ht="15" hidden="1" customHeight="1" x14ac:dyDescent="0.25">
      <c r="B378" s="625"/>
      <c r="C378" s="625"/>
      <c r="D378" s="625"/>
      <c r="E378" s="625"/>
      <c r="F378" s="625"/>
      <c r="G378" s="625"/>
      <c r="H378" s="625"/>
      <c r="I378" s="625"/>
      <c r="J378" s="625"/>
      <c r="K378" s="625"/>
      <c r="L378" s="625"/>
      <c r="M378" s="625"/>
      <c r="N378" s="625"/>
      <c r="O378" s="625"/>
      <c r="P378" s="625"/>
      <c r="Q378" s="625"/>
      <c r="S378" s="205"/>
    </row>
    <row r="379" spans="2:19" ht="12.75" hidden="1" customHeight="1" x14ac:dyDescent="0.25">
      <c r="B379" s="626"/>
      <c r="C379" s="626"/>
      <c r="D379" s="626"/>
      <c r="E379" s="626"/>
      <c r="F379" s="626"/>
      <c r="G379" s="626"/>
      <c r="H379" s="626"/>
      <c r="I379" s="626"/>
      <c r="J379" s="626"/>
      <c r="K379" s="626"/>
      <c r="L379" s="626"/>
      <c r="M379" s="626"/>
      <c r="N379" s="626"/>
      <c r="O379" s="626"/>
      <c r="P379" s="626"/>
      <c r="Q379" s="626"/>
      <c r="S379" s="205"/>
    </row>
    <row r="380" spans="2:19" ht="15" hidden="1" customHeight="1" x14ac:dyDescent="0.25">
      <c r="B380" s="210"/>
      <c r="C380" s="624"/>
      <c r="D380" s="624"/>
      <c r="E380" s="624"/>
      <c r="F380" s="624"/>
      <c r="G380" s="624"/>
      <c r="H380" s="624"/>
      <c r="I380" s="624"/>
      <c r="J380" s="624"/>
      <c r="K380" s="624"/>
      <c r="L380" s="624"/>
      <c r="M380" s="624"/>
      <c r="N380" s="624"/>
      <c r="O380" s="624"/>
      <c r="P380" s="624"/>
      <c r="Q380" s="624"/>
      <c r="S380" s="205"/>
    </row>
    <row r="381" spans="2:19" ht="15" hidden="1" customHeight="1" x14ac:dyDescent="0.25">
      <c r="B381" s="8"/>
      <c r="C381" s="624"/>
      <c r="D381" s="624"/>
      <c r="E381" s="624"/>
      <c r="F381" s="624"/>
      <c r="G381" s="624"/>
      <c r="H381" s="624"/>
      <c r="I381" s="624"/>
      <c r="J381" s="624"/>
      <c r="K381" s="624"/>
      <c r="L381" s="624"/>
      <c r="M381" s="624"/>
      <c r="N381" s="624"/>
      <c r="O381" s="624"/>
      <c r="P381" s="624"/>
      <c r="Q381" s="624"/>
      <c r="S381" s="205"/>
    </row>
    <row r="382" spans="2:19" ht="12.75" hidden="1" customHeight="1" x14ac:dyDescent="0.25">
      <c r="B382" s="626"/>
      <c r="C382" s="626"/>
      <c r="D382" s="626"/>
      <c r="E382" s="626"/>
      <c r="F382" s="626"/>
      <c r="G382" s="626"/>
      <c r="H382" s="626"/>
      <c r="I382" s="626"/>
      <c r="J382" s="626"/>
      <c r="K382" s="626"/>
      <c r="L382" s="626"/>
      <c r="M382" s="626"/>
      <c r="N382" s="626"/>
      <c r="O382" s="626"/>
      <c r="P382" s="626"/>
      <c r="Q382" s="626"/>
      <c r="S382" s="205"/>
    </row>
    <row r="383" spans="2:19" ht="15" hidden="1" customHeight="1" x14ac:dyDescent="0.25">
      <c r="B383" s="626"/>
      <c r="C383" s="626"/>
      <c r="D383" s="626"/>
      <c r="E383" s="626"/>
      <c r="F383" s="626"/>
      <c r="G383" s="626"/>
      <c r="H383" s="626"/>
      <c r="I383" s="626"/>
      <c r="J383" s="626"/>
      <c r="K383" s="626"/>
      <c r="L383" s="626"/>
      <c r="M383" s="626"/>
      <c r="N383" s="626"/>
      <c r="O383" s="626"/>
      <c r="P383" s="626"/>
      <c r="Q383" s="626"/>
      <c r="S383" s="205"/>
    </row>
    <row r="384" spans="2:19" ht="15" hidden="1" customHeight="1" x14ac:dyDescent="0.25">
      <c r="B384" s="210"/>
      <c r="C384" s="624"/>
      <c r="D384" s="624"/>
      <c r="E384" s="624"/>
      <c r="F384" s="624"/>
      <c r="G384" s="624"/>
      <c r="H384" s="624"/>
      <c r="I384" s="624"/>
      <c r="J384" s="624"/>
      <c r="K384" s="624"/>
      <c r="L384" s="624"/>
      <c r="M384" s="624"/>
      <c r="N384" s="624"/>
      <c r="O384" s="624"/>
      <c r="P384" s="624"/>
      <c r="Q384" s="624"/>
      <c r="S384" s="205"/>
    </row>
    <row r="385" spans="2:19" ht="15" hidden="1" customHeight="1" x14ac:dyDescent="0.25">
      <c r="B385" s="8"/>
      <c r="C385" s="624"/>
      <c r="D385" s="624"/>
      <c r="E385" s="624"/>
      <c r="F385" s="624"/>
      <c r="G385" s="624"/>
      <c r="H385" s="624"/>
      <c r="I385" s="624"/>
      <c r="J385" s="624"/>
      <c r="K385" s="624"/>
      <c r="L385" s="624"/>
      <c r="M385" s="624"/>
      <c r="N385" s="624"/>
      <c r="O385" s="624"/>
      <c r="P385" s="624"/>
      <c r="Q385" s="624"/>
      <c r="S385" s="205"/>
    </row>
    <row r="386" spans="2:19" ht="15" hidden="1" customHeight="1" x14ac:dyDescent="0.25">
      <c r="B386" s="625"/>
      <c r="C386" s="625"/>
      <c r="D386" s="625"/>
      <c r="E386" s="625"/>
      <c r="F386" s="625"/>
      <c r="G386" s="625"/>
      <c r="H386" s="625"/>
      <c r="I386" s="625"/>
      <c r="J386" s="625"/>
      <c r="K386" s="625"/>
      <c r="L386" s="625"/>
      <c r="M386" s="625"/>
      <c r="N386" s="625"/>
      <c r="O386" s="625"/>
      <c r="P386" s="625"/>
      <c r="Q386" s="625"/>
      <c r="S386" s="205"/>
    </row>
    <row r="387" spans="2:19" ht="12.75" hidden="1" customHeight="1" x14ac:dyDescent="0.25">
      <c r="B387" s="626"/>
      <c r="C387" s="626"/>
      <c r="D387" s="626"/>
      <c r="E387" s="626"/>
      <c r="F387" s="626"/>
      <c r="G387" s="626"/>
      <c r="H387" s="626"/>
      <c r="I387" s="626"/>
      <c r="J387" s="626"/>
      <c r="K387" s="626"/>
      <c r="L387" s="626"/>
      <c r="M387" s="626"/>
      <c r="N387" s="626"/>
      <c r="O387" s="626"/>
      <c r="P387" s="626"/>
      <c r="Q387" s="626"/>
      <c r="S387" s="205"/>
    </row>
    <row r="388" spans="2:19" ht="15" hidden="1" customHeight="1" x14ac:dyDescent="0.25">
      <c r="B388" s="8"/>
      <c r="C388" s="8"/>
      <c r="D388" s="8"/>
      <c r="E388" s="8"/>
      <c r="F388" s="8"/>
      <c r="G388" s="8"/>
      <c r="H388" s="8"/>
      <c r="I388" s="8"/>
      <c r="J388" s="8"/>
      <c r="K388" s="8"/>
      <c r="L388" s="8"/>
      <c r="M388" s="8"/>
      <c r="N388" s="8"/>
      <c r="O388" s="8"/>
      <c r="P388" s="8"/>
      <c r="Q388" s="8"/>
      <c r="S388" s="205"/>
    </row>
    <row r="389" spans="2:19" ht="15" hidden="1" customHeight="1" x14ac:dyDescent="0.25">
      <c r="B389" s="8"/>
      <c r="C389" s="8"/>
      <c r="D389" s="8"/>
      <c r="E389" s="8"/>
      <c r="F389" s="8"/>
      <c r="G389" s="8"/>
      <c r="H389" s="8"/>
      <c r="I389" s="8"/>
      <c r="J389" s="8"/>
      <c r="K389" s="8"/>
      <c r="L389" s="8"/>
      <c r="M389" s="8"/>
      <c r="N389" s="8"/>
      <c r="O389" s="8"/>
      <c r="P389" s="8"/>
      <c r="Q389" s="8"/>
      <c r="S389" s="205"/>
    </row>
    <row r="390" spans="2:19" ht="15" hidden="1" customHeight="1" x14ac:dyDescent="0.25">
      <c r="B390" s="8"/>
      <c r="C390" s="8"/>
      <c r="D390" s="8"/>
      <c r="E390" s="8"/>
      <c r="F390" s="8"/>
      <c r="G390" s="8"/>
      <c r="H390" s="8"/>
      <c r="I390" s="8"/>
      <c r="J390" s="8"/>
      <c r="K390" s="8"/>
      <c r="L390" s="8"/>
      <c r="M390" s="8"/>
      <c r="N390" s="8"/>
      <c r="O390" s="8"/>
      <c r="P390" s="8"/>
      <c r="Q390" s="8"/>
      <c r="S390" s="205"/>
    </row>
    <row r="391" spans="2:19" ht="15" hidden="1" customHeight="1" x14ac:dyDescent="0.25">
      <c r="B391" s="8"/>
      <c r="C391" s="8"/>
      <c r="D391" s="8"/>
      <c r="E391" s="8"/>
      <c r="F391" s="8"/>
      <c r="G391" s="8"/>
      <c r="H391" s="8"/>
      <c r="I391" s="8"/>
      <c r="J391" s="8"/>
      <c r="K391" s="8"/>
      <c r="L391" s="8"/>
      <c r="M391" s="8"/>
      <c r="N391" s="8"/>
      <c r="O391" s="8"/>
      <c r="P391" s="8"/>
      <c r="Q391" s="8"/>
      <c r="S391" s="205"/>
    </row>
    <row r="392" spans="2:19" ht="15" hidden="1" customHeight="1" x14ac:dyDescent="0.25">
      <c r="B392" s="8"/>
      <c r="C392" s="8"/>
      <c r="D392" s="8"/>
      <c r="E392" s="8"/>
      <c r="F392" s="8"/>
      <c r="G392" s="8"/>
      <c r="H392" s="8"/>
      <c r="I392" s="8"/>
      <c r="J392" s="8"/>
      <c r="K392" s="8"/>
      <c r="L392" s="8"/>
      <c r="M392" s="8"/>
      <c r="N392" s="8"/>
      <c r="O392" s="8"/>
      <c r="P392" s="8"/>
      <c r="Q392" s="8"/>
      <c r="S392" s="205"/>
    </row>
    <row r="393" spans="2:19" ht="15" hidden="1" customHeight="1" x14ac:dyDescent="0.25">
      <c r="B393" s="8"/>
      <c r="C393" s="8"/>
      <c r="D393" s="8"/>
      <c r="E393" s="8"/>
      <c r="F393" s="8"/>
      <c r="G393" s="8"/>
      <c r="H393" s="8"/>
      <c r="I393" s="8"/>
      <c r="J393" s="8"/>
      <c r="K393" s="8"/>
      <c r="L393" s="8"/>
      <c r="M393" s="8"/>
      <c r="N393" s="8"/>
      <c r="O393" s="8"/>
      <c r="P393" s="8"/>
      <c r="Q393" s="8"/>
      <c r="S393" s="205"/>
    </row>
    <row r="394" spans="2:19" ht="15" hidden="1" customHeight="1" x14ac:dyDescent="0.25">
      <c r="B394" s="8"/>
      <c r="C394" s="8"/>
      <c r="D394" s="8"/>
      <c r="E394" s="8"/>
      <c r="F394" s="8"/>
      <c r="G394" s="8"/>
      <c r="H394" s="8"/>
      <c r="I394" s="8"/>
      <c r="J394" s="8"/>
      <c r="K394" s="8"/>
      <c r="L394" s="8"/>
      <c r="M394" s="8"/>
      <c r="N394" s="8"/>
      <c r="O394" s="8"/>
      <c r="P394" s="8"/>
      <c r="Q394" s="8"/>
      <c r="S394" s="205"/>
    </row>
    <row r="395" spans="2:19" ht="15" hidden="1" customHeight="1" x14ac:dyDescent="0.25">
      <c r="B395" s="8"/>
      <c r="C395" s="8"/>
      <c r="D395" s="8"/>
      <c r="E395" s="8"/>
      <c r="F395" s="8"/>
      <c r="G395" s="8"/>
      <c r="H395" s="8"/>
      <c r="I395" s="8"/>
      <c r="J395" s="8"/>
      <c r="K395" s="8"/>
      <c r="L395" s="8"/>
      <c r="M395" s="8"/>
      <c r="N395" s="8"/>
      <c r="O395" s="8"/>
      <c r="P395" s="8"/>
      <c r="Q395" s="8"/>
      <c r="S395" s="205"/>
    </row>
    <row r="396" spans="2:19" ht="15" hidden="1" customHeight="1" x14ac:dyDescent="0.25">
      <c r="B396" s="8"/>
      <c r="C396" s="8"/>
      <c r="D396" s="8"/>
      <c r="E396" s="8"/>
      <c r="F396" s="8"/>
      <c r="G396" s="8"/>
      <c r="H396" s="8"/>
      <c r="I396" s="8"/>
      <c r="J396" s="8"/>
      <c r="K396" s="8"/>
      <c r="L396" s="8"/>
      <c r="M396" s="8"/>
      <c r="N396" s="8"/>
      <c r="O396" s="8"/>
      <c r="P396" s="8"/>
      <c r="Q396" s="8"/>
      <c r="S396" s="205"/>
    </row>
    <row r="397" spans="2:19" ht="15" hidden="1" customHeight="1" x14ac:dyDescent="0.25">
      <c r="B397" s="8"/>
      <c r="C397" s="8"/>
      <c r="D397" s="8"/>
      <c r="E397" s="8"/>
      <c r="F397" s="8"/>
      <c r="G397" s="8"/>
      <c r="H397" s="8"/>
      <c r="I397" s="8"/>
      <c r="J397" s="8"/>
      <c r="K397" s="8"/>
      <c r="L397" s="8"/>
      <c r="M397" s="8"/>
      <c r="N397" s="8"/>
      <c r="O397" s="8"/>
      <c r="P397" s="8"/>
      <c r="Q397" s="8"/>
      <c r="S397" s="205"/>
    </row>
    <row r="398" spans="2:19" ht="15" hidden="1" customHeight="1" x14ac:dyDescent="0.25">
      <c r="B398" s="8"/>
      <c r="C398" s="8"/>
      <c r="D398" s="8"/>
      <c r="E398" s="8"/>
      <c r="F398" s="8"/>
      <c r="G398" s="8"/>
      <c r="H398" s="8"/>
      <c r="I398" s="8"/>
      <c r="J398" s="8"/>
      <c r="K398" s="8"/>
      <c r="L398" s="8"/>
      <c r="M398" s="8"/>
      <c r="N398" s="8"/>
      <c r="O398" s="8"/>
      <c r="P398" s="8"/>
      <c r="Q398" s="8"/>
      <c r="S398" s="205"/>
    </row>
    <row r="399" spans="2:19" ht="15" hidden="1" customHeight="1" x14ac:dyDescent="0.25">
      <c r="B399" s="8"/>
      <c r="C399" s="8"/>
      <c r="D399" s="8"/>
      <c r="E399" s="8"/>
      <c r="F399" s="8"/>
      <c r="G399" s="8"/>
      <c r="H399" s="8"/>
      <c r="I399" s="8"/>
      <c r="J399" s="8"/>
      <c r="K399" s="8"/>
      <c r="L399" s="8"/>
      <c r="M399" s="8"/>
      <c r="N399" s="8"/>
      <c r="O399" s="8"/>
      <c r="P399" s="8"/>
      <c r="Q399" s="8"/>
      <c r="S399" s="205"/>
    </row>
    <row r="400" spans="2:19" ht="15" hidden="1" customHeight="1" x14ac:dyDescent="0.25">
      <c r="B400" s="8"/>
      <c r="C400" s="8"/>
      <c r="D400" s="8"/>
      <c r="E400" s="8"/>
      <c r="F400" s="8"/>
      <c r="G400" s="8"/>
      <c r="H400" s="8"/>
      <c r="I400" s="8"/>
      <c r="J400" s="8"/>
      <c r="K400" s="8"/>
      <c r="L400" s="8"/>
      <c r="M400" s="8"/>
      <c r="N400" s="8"/>
      <c r="O400" s="8"/>
      <c r="P400" s="8"/>
      <c r="Q400" s="8"/>
      <c r="S400" s="205"/>
    </row>
    <row r="401" spans="2:19" ht="15" hidden="1" customHeight="1" x14ac:dyDescent="0.25">
      <c r="B401" s="8"/>
      <c r="C401" s="8"/>
      <c r="D401" s="8"/>
      <c r="E401" s="8"/>
      <c r="F401" s="8"/>
      <c r="G401" s="8"/>
      <c r="H401" s="8"/>
      <c r="I401" s="8"/>
      <c r="J401" s="8"/>
      <c r="K401" s="8"/>
      <c r="L401" s="8"/>
      <c r="M401" s="8"/>
      <c r="N401" s="8"/>
      <c r="O401" s="8"/>
      <c r="P401" s="8"/>
      <c r="Q401" s="8"/>
      <c r="S401" s="205"/>
    </row>
    <row r="402" spans="2:19" ht="12.75" hidden="1" customHeight="1" x14ac:dyDescent="0.25">
      <c r="S402" s="205"/>
    </row>
    <row r="403" spans="2:19" ht="12.75" hidden="1" customHeight="1" x14ac:dyDescent="0.25">
      <c r="S403" s="205"/>
    </row>
    <row r="404" spans="2:19" ht="12.75" hidden="1" customHeight="1" x14ac:dyDescent="0.25">
      <c r="S404" s="205"/>
    </row>
    <row r="405" spans="2:19" ht="12.75" hidden="1" customHeight="1" x14ac:dyDescent="0.25">
      <c r="S405" s="205"/>
    </row>
    <row r="406" spans="2:19" ht="12.75" hidden="1" customHeight="1" x14ac:dyDescent="0.25">
      <c r="S406" s="205"/>
    </row>
    <row r="407" spans="2:19" ht="12.75" hidden="1" customHeight="1" x14ac:dyDescent="0.25">
      <c r="S407" s="205"/>
    </row>
    <row r="408" spans="2:19" ht="12.75" hidden="1" customHeight="1" x14ac:dyDescent="0.25">
      <c r="S408" s="205"/>
    </row>
    <row r="409" spans="2:19" ht="12.75" hidden="1" customHeight="1" x14ac:dyDescent="0.25">
      <c r="S409" s="205"/>
    </row>
    <row r="410" spans="2:19" ht="12.75" hidden="1" customHeight="1" x14ac:dyDescent="0.25">
      <c r="S410" s="205"/>
    </row>
    <row r="411" spans="2:19" ht="12.75" hidden="1" customHeight="1" x14ac:dyDescent="0.25">
      <c r="S411" s="205"/>
    </row>
    <row r="412" spans="2:19" ht="12.75" hidden="1" customHeight="1" x14ac:dyDescent="0.25">
      <c r="S412" s="205"/>
    </row>
    <row r="413" spans="2:19" ht="12.75" hidden="1" customHeight="1" x14ac:dyDescent="0.25">
      <c r="S413" s="205"/>
    </row>
    <row r="414" spans="2:19" ht="12.75" hidden="1" customHeight="1" x14ac:dyDescent="0.25">
      <c r="S414" s="205"/>
    </row>
    <row r="415" spans="2:19" ht="12.75" hidden="1" customHeight="1" x14ac:dyDescent="0.25">
      <c r="S415" s="205"/>
    </row>
    <row r="416" spans="2:19" ht="12.75" hidden="1" customHeight="1" x14ac:dyDescent="0.25">
      <c r="S416" s="205"/>
    </row>
    <row r="417" spans="19:19" ht="12.75" hidden="1" customHeight="1" x14ac:dyDescent="0.25">
      <c r="S417" s="205"/>
    </row>
    <row r="418" spans="19:19" ht="12.75" hidden="1" customHeight="1" x14ac:dyDescent="0.25">
      <c r="S418" s="205"/>
    </row>
    <row r="419" spans="19:19" ht="12.75" hidden="1" customHeight="1" x14ac:dyDescent="0.25">
      <c r="S419" s="205"/>
    </row>
    <row r="420" spans="19:19" ht="12.75" hidden="1" customHeight="1" x14ac:dyDescent="0.25">
      <c r="S420" s="205"/>
    </row>
    <row r="421" spans="19:19" ht="12.75" hidden="1" customHeight="1" x14ac:dyDescent="0.25">
      <c r="S421" s="205"/>
    </row>
    <row r="422" spans="19:19" ht="12.75" hidden="1" customHeight="1" x14ac:dyDescent="0.25">
      <c r="S422" s="205"/>
    </row>
    <row r="423" spans="19:19" ht="12.75" hidden="1" customHeight="1" x14ac:dyDescent="0.25">
      <c r="S423" s="205"/>
    </row>
    <row r="424" spans="19:19" ht="12.75" hidden="1" customHeight="1" x14ac:dyDescent="0.25">
      <c r="S424" s="205"/>
    </row>
    <row r="425" spans="19:19" ht="12.75" hidden="1" customHeight="1" x14ac:dyDescent="0.25">
      <c r="S425" s="205"/>
    </row>
    <row r="426" spans="19:19" ht="12.75" hidden="1" customHeight="1" x14ac:dyDescent="0.25">
      <c r="S426" s="205"/>
    </row>
    <row r="427" spans="19:19" ht="12.75" hidden="1" customHeight="1" x14ac:dyDescent="0.25">
      <c r="S427" s="205"/>
    </row>
    <row r="428" spans="19:19" ht="12.75" hidden="1" customHeight="1" x14ac:dyDescent="0.25">
      <c r="S428" s="205"/>
    </row>
    <row r="429" spans="19:19" ht="12.75" hidden="1" customHeight="1" x14ac:dyDescent="0.25">
      <c r="S429" s="205"/>
    </row>
    <row r="430" spans="19:19" ht="12.75" hidden="1" customHeight="1" x14ac:dyDescent="0.25">
      <c r="S430" s="205"/>
    </row>
    <row r="431" spans="19:19" ht="12.75" hidden="1" customHeight="1" x14ac:dyDescent="0.25">
      <c r="S431" s="205"/>
    </row>
    <row r="432" spans="19:19" ht="12.75" hidden="1" customHeight="1" x14ac:dyDescent="0.25">
      <c r="S432" s="205"/>
    </row>
    <row r="433" spans="19:19" ht="12.75" hidden="1" customHeight="1" x14ac:dyDescent="0.25">
      <c r="S433" s="205"/>
    </row>
    <row r="434" spans="19:19" ht="12.75" hidden="1" customHeight="1" x14ac:dyDescent="0.25">
      <c r="S434" s="205"/>
    </row>
    <row r="435" spans="19:19" ht="12.75" hidden="1" customHeight="1" x14ac:dyDescent="0.25">
      <c r="S435" s="205"/>
    </row>
    <row r="436" spans="19:19" ht="12.75" hidden="1" customHeight="1" x14ac:dyDescent="0.25">
      <c r="S436" s="205"/>
    </row>
    <row r="437" spans="19:19" ht="12.75" hidden="1" customHeight="1" x14ac:dyDescent="0.25">
      <c r="S437" s="205"/>
    </row>
    <row r="438" spans="19:19" ht="12.75" hidden="1" customHeight="1" x14ac:dyDescent="0.25">
      <c r="S438" s="205"/>
    </row>
    <row r="439" spans="19:19" ht="12.75" hidden="1" customHeight="1" x14ac:dyDescent="0.25">
      <c r="S439" s="205"/>
    </row>
    <row r="440" spans="19:19" ht="12.75" hidden="1" customHeight="1" x14ac:dyDescent="0.25">
      <c r="S440" s="205"/>
    </row>
    <row r="441" spans="19:19" ht="12.75" hidden="1" customHeight="1" x14ac:dyDescent="0.25">
      <c r="S441" s="205"/>
    </row>
    <row r="442" spans="19:19" ht="12.75" hidden="1" customHeight="1" x14ac:dyDescent="0.25">
      <c r="S442" s="205"/>
    </row>
    <row r="443" spans="19:19" ht="12.75" hidden="1" customHeight="1" x14ac:dyDescent="0.25">
      <c r="S443" s="205"/>
    </row>
    <row r="444" spans="19:19" ht="12.75" hidden="1" customHeight="1" x14ac:dyDescent="0.25">
      <c r="S444" s="205"/>
    </row>
    <row r="445" spans="19:19" ht="12.75" hidden="1" customHeight="1" x14ac:dyDescent="0.25">
      <c r="S445" s="205"/>
    </row>
    <row r="446" spans="19:19" ht="12.75" hidden="1" customHeight="1" x14ac:dyDescent="0.25">
      <c r="S446" s="205"/>
    </row>
    <row r="447" spans="19:19" ht="12.75" hidden="1" customHeight="1" x14ac:dyDescent="0.25">
      <c r="S447" s="205"/>
    </row>
    <row r="448" spans="19:19" ht="12.75" hidden="1" customHeight="1" x14ac:dyDescent="0.25">
      <c r="S448" s="205"/>
    </row>
    <row r="449" spans="19:19" ht="12.75" hidden="1" customHeight="1" x14ac:dyDescent="0.25">
      <c r="S449" s="205"/>
    </row>
    <row r="450" spans="19:19" ht="12.75" hidden="1" customHeight="1" x14ac:dyDescent="0.25">
      <c r="S450" s="205"/>
    </row>
    <row r="451" spans="19:19" ht="12.75" hidden="1" customHeight="1" x14ac:dyDescent="0.25">
      <c r="S451" s="205"/>
    </row>
    <row r="452" spans="19:19" ht="12.75" hidden="1" customHeight="1" x14ac:dyDescent="0.25">
      <c r="S452" s="205"/>
    </row>
    <row r="453" spans="19:19" ht="12.75" hidden="1" customHeight="1" x14ac:dyDescent="0.25">
      <c r="S453" s="205"/>
    </row>
    <row r="454" spans="19:19" ht="12.75" hidden="1" customHeight="1" x14ac:dyDescent="0.25">
      <c r="S454" s="205"/>
    </row>
    <row r="455" spans="19:19" ht="12.75" hidden="1" customHeight="1" x14ac:dyDescent="0.25">
      <c r="S455" s="205"/>
    </row>
    <row r="456" spans="19:19" ht="12.75" hidden="1" customHeight="1" x14ac:dyDescent="0.25">
      <c r="S456" s="205"/>
    </row>
    <row r="457" spans="19:19" ht="12.75" hidden="1" customHeight="1" x14ac:dyDescent="0.25">
      <c r="S457" s="205"/>
    </row>
    <row r="458" spans="19:19" ht="12.75" hidden="1" customHeight="1" x14ac:dyDescent="0.25">
      <c r="S458" s="205"/>
    </row>
    <row r="459" spans="19:19" ht="12.75" hidden="1" customHeight="1" x14ac:dyDescent="0.25">
      <c r="S459" s="205"/>
    </row>
    <row r="460" spans="19:19" ht="12.75" hidden="1" customHeight="1" x14ac:dyDescent="0.25">
      <c r="S460" s="205"/>
    </row>
    <row r="461" spans="19:19" ht="12.75" hidden="1" customHeight="1" x14ac:dyDescent="0.25">
      <c r="S461" s="205"/>
    </row>
    <row r="462" spans="19:19" ht="12.75" hidden="1" customHeight="1" x14ac:dyDescent="0.25">
      <c r="S462" s="205"/>
    </row>
    <row r="463" spans="19:19" ht="12.75" hidden="1" customHeight="1" x14ac:dyDescent="0.25">
      <c r="S463" s="205"/>
    </row>
    <row r="464" spans="19:19" ht="12.75" hidden="1" customHeight="1" x14ac:dyDescent="0.25">
      <c r="S464" s="205"/>
    </row>
    <row r="465" spans="19:19" ht="12.75" hidden="1" customHeight="1" x14ac:dyDescent="0.25">
      <c r="S465" s="205"/>
    </row>
    <row r="466" spans="19:19" ht="12.75" hidden="1" customHeight="1" x14ac:dyDescent="0.25">
      <c r="S466" s="205"/>
    </row>
    <row r="467" spans="19:19" ht="12.75" hidden="1" customHeight="1" x14ac:dyDescent="0.25">
      <c r="S467" s="205"/>
    </row>
    <row r="468" spans="19:19" ht="12.75" hidden="1" customHeight="1" x14ac:dyDescent="0.25">
      <c r="S468" s="205"/>
    </row>
    <row r="469" spans="19:19" ht="12.75" hidden="1" customHeight="1" x14ac:dyDescent="0.25">
      <c r="S469" s="205"/>
    </row>
    <row r="470" spans="19:19" ht="12.75" hidden="1" customHeight="1" x14ac:dyDescent="0.25">
      <c r="S470" s="205"/>
    </row>
    <row r="471" spans="19:19" ht="12.75" hidden="1" customHeight="1" x14ac:dyDescent="0.25">
      <c r="S471" s="205"/>
    </row>
    <row r="472" spans="19:19" ht="12.75" hidden="1" customHeight="1" x14ac:dyDescent="0.25">
      <c r="S472" s="205"/>
    </row>
    <row r="473" spans="19:19" ht="12.75" hidden="1" customHeight="1" x14ac:dyDescent="0.25">
      <c r="S473" s="205"/>
    </row>
    <row r="474" spans="19:19" ht="12.75" hidden="1" customHeight="1" x14ac:dyDescent="0.25">
      <c r="S474" s="205"/>
    </row>
    <row r="475" spans="19:19" ht="12.75" hidden="1" customHeight="1" x14ac:dyDescent="0.25">
      <c r="S475" s="205"/>
    </row>
    <row r="476" spans="19:19" ht="12.75" hidden="1" customHeight="1" x14ac:dyDescent="0.25">
      <c r="S476" s="205"/>
    </row>
    <row r="477" spans="19:19" ht="12.75" hidden="1" customHeight="1" x14ac:dyDescent="0.25">
      <c r="S477" s="205"/>
    </row>
    <row r="478" spans="19:19" ht="12.75" hidden="1" customHeight="1" x14ac:dyDescent="0.25">
      <c r="S478" s="205"/>
    </row>
    <row r="479" spans="19:19" ht="12.75" hidden="1" customHeight="1" x14ac:dyDescent="0.25">
      <c r="S479" s="205"/>
    </row>
    <row r="480" spans="19:19" ht="12.75" hidden="1" customHeight="1" x14ac:dyDescent="0.25">
      <c r="S480" s="205"/>
    </row>
    <row r="481" spans="19:19" ht="12.75" hidden="1" customHeight="1" x14ac:dyDescent="0.25">
      <c r="S481" s="205"/>
    </row>
    <row r="482" spans="19:19" ht="12.75" hidden="1" customHeight="1" x14ac:dyDescent="0.25">
      <c r="S482" s="205"/>
    </row>
    <row r="483" spans="19:19" ht="12.75" hidden="1" customHeight="1" x14ac:dyDescent="0.25">
      <c r="S483" s="205"/>
    </row>
    <row r="484" spans="19:19" ht="12.75" hidden="1" customHeight="1" x14ac:dyDescent="0.25">
      <c r="S484" s="205"/>
    </row>
    <row r="485" spans="19:19" ht="12.75" hidden="1" customHeight="1" x14ac:dyDescent="0.25">
      <c r="S485" s="205"/>
    </row>
    <row r="486" spans="19:19" ht="12.75" hidden="1" customHeight="1" x14ac:dyDescent="0.25">
      <c r="S486" s="205"/>
    </row>
    <row r="487" spans="19:19" ht="12.75" hidden="1" customHeight="1" x14ac:dyDescent="0.25">
      <c r="S487" s="205"/>
    </row>
    <row r="488" spans="19:19" ht="12.75" hidden="1" customHeight="1" x14ac:dyDescent="0.25">
      <c r="S488" s="205"/>
    </row>
    <row r="489" spans="19:19" ht="12.75" hidden="1" customHeight="1" x14ac:dyDescent="0.25">
      <c r="S489" s="205"/>
    </row>
    <row r="490" spans="19:19" ht="12.75" hidden="1" customHeight="1" x14ac:dyDescent="0.25">
      <c r="S490" s="205"/>
    </row>
    <row r="491" spans="19:19" ht="12.75" hidden="1" customHeight="1" x14ac:dyDescent="0.25">
      <c r="S491" s="205"/>
    </row>
    <row r="492" spans="19:19" ht="12.75" hidden="1" customHeight="1" x14ac:dyDescent="0.25">
      <c r="S492" s="205"/>
    </row>
    <row r="493" spans="19:19" ht="12.75" hidden="1" customHeight="1" x14ac:dyDescent="0.25">
      <c r="S493" s="205"/>
    </row>
    <row r="494" spans="19:19" ht="12.75" hidden="1" customHeight="1" x14ac:dyDescent="0.25">
      <c r="S494" s="205"/>
    </row>
    <row r="495" spans="19:19" ht="12.75" hidden="1" customHeight="1" x14ac:dyDescent="0.25">
      <c r="S495" s="205"/>
    </row>
    <row r="496" spans="19:19" ht="12.75" hidden="1" customHeight="1" x14ac:dyDescent="0.25">
      <c r="S496" s="205"/>
    </row>
    <row r="497" spans="19:19" ht="12.75" hidden="1" customHeight="1" x14ac:dyDescent="0.25">
      <c r="S497" s="205"/>
    </row>
    <row r="498" spans="19:19" ht="12.75" hidden="1" customHeight="1" x14ac:dyDescent="0.25">
      <c r="S498" s="205"/>
    </row>
    <row r="499" spans="19:19" ht="12.75" hidden="1" customHeight="1" x14ac:dyDescent="0.25">
      <c r="S499" s="205"/>
    </row>
    <row r="500" spans="19:19" ht="12.75" hidden="1" customHeight="1" x14ac:dyDescent="0.25">
      <c r="S500" s="205"/>
    </row>
    <row r="501" spans="19:19" ht="12.75" hidden="1" customHeight="1" x14ac:dyDescent="0.25">
      <c r="S501" s="205"/>
    </row>
    <row r="502" spans="19:19" ht="12.75" hidden="1" customHeight="1" x14ac:dyDescent="0.25">
      <c r="S502" s="205"/>
    </row>
    <row r="503" spans="19:19" ht="12.75" hidden="1" customHeight="1" x14ac:dyDescent="0.25">
      <c r="S503" s="205"/>
    </row>
    <row r="504" spans="19:19" ht="12.75" hidden="1" customHeight="1" x14ac:dyDescent="0.25">
      <c r="S504" s="205"/>
    </row>
    <row r="505" spans="19:19" ht="12.75" hidden="1" customHeight="1" x14ac:dyDescent="0.25">
      <c r="S505" s="205"/>
    </row>
    <row r="506" spans="19:19" ht="12.75" hidden="1" customHeight="1" x14ac:dyDescent="0.25">
      <c r="S506" s="205"/>
    </row>
    <row r="507" spans="19:19" ht="12.75" hidden="1" customHeight="1" x14ac:dyDescent="0.25">
      <c r="S507" s="205"/>
    </row>
    <row r="508" spans="19:19" ht="12.75" hidden="1" customHeight="1" x14ac:dyDescent="0.25">
      <c r="S508" s="205"/>
    </row>
    <row r="509" spans="19:19" ht="12.75" hidden="1" customHeight="1" x14ac:dyDescent="0.25">
      <c r="S509" s="205"/>
    </row>
    <row r="510" spans="19:19" ht="12.75" hidden="1" customHeight="1" x14ac:dyDescent="0.25">
      <c r="S510" s="205"/>
    </row>
    <row r="511" spans="19:19" ht="12.75" hidden="1" customHeight="1" x14ac:dyDescent="0.25">
      <c r="S511" s="205"/>
    </row>
    <row r="512" spans="19:19" ht="12.75" hidden="1" customHeight="1" x14ac:dyDescent="0.25">
      <c r="S512" s="205"/>
    </row>
    <row r="513" spans="19:19" ht="12.75" hidden="1" customHeight="1" x14ac:dyDescent="0.25">
      <c r="S513" s="205"/>
    </row>
    <row r="514" spans="19:19" ht="12.75" hidden="1" customHeight="1" x14ac:dyDescent="0.25">
      <c r="S514" s="205"/>
    </row>
    <row r="515" spans="19:19" ht="12.75" hidden="1" customHeight="1" x14ac:dyDescent="0.25">
      <c r="S515" s="205"/>
    </row>
    <row r="516" spans="19:19" ht="12.75" hidden="1" customHeight="1" x14ac:dyDescent="0.25">
      <c r="S516" s="205"/>
    </row>
    <row r="517" spans="19:19" ht="12.75" hidden="1" customHeight="1" x14ac:dyDescent="0.25">
      <c r="S517" s="205"/>
    </row>
    <row r="518" spans="19:19" ht="12.75" hidden="1" customHeight="1" x14ac:dyDescent="0.25">
      <c r="S518" s="205"/>
    </row>
    <row r="519" spans="19:19" ht="12.75" hidden="1" customHeight="1" x14ac:dyDescent="0.25">
      <c r="S519" s="205"/>
    </row>
    <row r="520" spans="19:19" ht="12.75" hidden="1" customHeight="1" x14ac:dyDescent="0.25">
      <c r="S520" s="205"/>
    </row>
    <row r="521" spans="19:19" ht="12.75" hidden="1" customHeight="1" x14ac:dyDescent="0.25">
      <c r="S521" s="205"/>
    </row>
    <row r="522" spans="19:19" ht="12.75" hidden="1" customHeight="1" x14ac:dyDescent="0.25">
      <c r="S522" s="205"/>
    </row>
    <row r="523" spans="19:19" ht="12.75" hidden="1" customHeight="1" x14ac:dyDescent="0.25">
      <c r="S523" s="205"/>
    </row>
    <row r="524" spans="19:19" ht="12.75" hidden="1" customHeight="1" x14ac:dyDescent="0.25">
      <c r="S524" s="205"/>
    </row>
    <row r="525" spans="19:19" ht="12.75" hidden="1" customHeight="1" x14ac:dyDescent="0.25">
      <c r="S525" s="205"/>
    </row>
    <row r="526" spans="19:19" ht="12.75" hidden="1" customHeight="1" x14ac:dyDescent="0.25">
      <c r="S526" s="205"/>
    </row>
    <row r="527" spans="19:19" ht="12.75" hidden="1" customHeight="1" x14ac:dyDescent="0.25">
      <c r="S527" s="205"/>
    </row>
    <row r="528" spans="19:19" ht="12.75" hidden="1" customHeight="1" x14ac:dyDescent="0.25">
      <c r="S528" s="205"/>
    </row>
    <row r="529" spans="19:19" ht="12.75" hidden="1" customHeight="1" x14ac:dyDescent="0.25">
      <c r="S529" s="205"/>
    </row>
    <row r="530" spans="19:19" ht="12.75" hidden="1" customHeight="1" x14ac:dyDescent="0.25">
      <c r="S530" s="205"/>
    </row>
    <row r="531" spans="19:19" ht="12.75" hidden="1" customHeight="1" x14ac:dyDescent="0.25">
      <c r="S531" s="205"/>
    </row>
    <row r="532" spans="19:19" ht="12.75" hidden="1" customHeight="1" x14ac:dyDescent="0.25">
      <c r="S532" s="205"/>
    </row>
    <row r="533" spans="19:19" ht="12.75" hidden="1" customHeight="1" x14ac:dyDescent="0.25">
      <c r="S533" s="205"/>
    </row>
    <row r="534" spans="19:19" ht="12.75" hidden="1" customHeight="1" x14ac:dyDescent="0.25">
      <c r="S534" s="205"/>
    </row>
    <row r="535" spans="19:19" ht="12.75" hidden="1" customHeight="1" x14ac:dyDescent="0.25">
      <c r="S535" s="205"/>
    </row>
    <row r="536" spans="19:19" ht="12.75" hidden="1" customHeight="1" x14ac:dyDescent="0.25">
      <c r="S536" s="205"/>
    </row>
    <row r="537" spans="19:19" ht="12.75" hidden="1" customHeight="1" x14ac:dyDescent="0.25">
      <c r="S537" s="205"/>
    </row>
    <row r="538" spans="19:19" ht="12.75" hidden="1" customHeight="1" x14ac:dyDescent="0.25">
      <c r="S538" s="205"/>
    </row>
    <row r="539" spans="19:19" ht="12.75" hidden="1" customHeight="1" x14ac:dyDescent="0.25">
      <c r="S539" s="205"/>
    </row>
    <row r="540" spans="19:19" ht="12.75" hidden="1" customHeight="1" x14ac:dyDescent="0.25">
      <c r="S540" s="205"/>
    </row>
    <row r="541" spans="19:19" ht="12.75" hidden="1" customHeight="1" x14ac:dyDescent="0.25">
      <c r="S541" s="205"/>
    </row>
    <row r="542" spans="19:19" ht="12.75" hidden="1" customHeight="1" x14ac:dyDescent="0.25">
      <c r="S542" s="205"/>
    </row>
    <row r="543" spans="19:19" ht="12.75" hidden="1" customHeight="1" x14ac:dyDescent="0.25">
      <c r="S543" s="205"/>
    </row>
    <row r="544" spans="19:19" ht="12.75" hidden="1" customHeight="1" x14ac:dyDescent="0.25">
      <c r="S544" s="205"/>
    </row>
    <row r="545" spans="19:19" ht="12.75" hidden="1" customHeight="1" x14ac:dyDescent="0.25">
      <c r="S545" s="205"/>
    </row>
    <row r="546" spans="19:19" ht="12.75" hidden="1" customHeight="1" x14ac:dyDescent="0.25">
      <c r="S546" s="205"/>
    </row>
    <row r="547" spans="19:19" ht="12.75" hidden="1" customHeight="1" x14ac:dyDescent="0.25">
      <c r="S547" s="205"/>
    </row>
    <row r="548" spans="19:19" ht="12.75" hidden="1" customHeight="1" x14ac:dyDescent="0.25">
      <c r="S548" s="205"/>
    </row>
    <row r="549" spans="19:19" ht="12.75" hidden="1" customHeight="1" x14ac:dyDescent="0.25">
      <c r="S549" s="205"/>
    </row>
    <row r="550" spans="19:19" ht="12.75" hidden="1" customHeight="1" x14ac:dyDescent="0.25">
      <c r="S550" s="205"/>
    </row>
    <row r="551" spans="19:19" ht="12.75" hidden="1" customHeight="1" x14ac:dyDescent="0.25">
      <c r="S551" s="205"/>
    </row>
    <row r="552" spans="19:19" ht="12.75" hidden="1" customHeight="1" x14ac:dyDescent="0.25">
      <c r="S552" s="205"/>
    </row>
    <row r="553" spans="19:19" ht="12.75" hidden="1" customHeight="1" x14ac:dyDescent="0.25">
      <c r="S553" s="205"/>
    </row>
    <row r="554" spans="19:19" ht="12.75" hidden="1" customHeight="1" x14ac:dyDescent="0.25">
      <c r="S554" s="205"/>
    </row>
    <row r="555" spans="19:19" ht="12.75" hidden="1" customHeight="1" x14ac:dyDescent="0.25">
      <c r="S555" s="205"/>
    </row>
    <row r="556" spans="19:19" ht="12.75" hidden="1" customHeight="1" x14ac:dyDescent="0.25">
      <c r="S556" s="205"/>
    </row>
    <row r="557" spans="19:19" ht="12.75" hidden="1" customHeight="1" x14ac:dyDescent="0.25">
      <c r="S557" s="205"/>
    </row>
    <row r="558" spans="19:19" ht="12.75" hidden="1" customHeight="1" x14ac:dyDescent="0.25">
      <c r="S558" s="205"/>
    </row>
    <row r="559" spans="19:19" ht="12.75" hidden="1" customHeight="1" x14ac:dyDescent="0.25">
      <c r="S559" s="205"/>
    </row>
    <row r="560" spans="19:19" ht="12.75" hidden="1" customHeight="1" x14ac:dyDescent="0.25">
      <c r="S560" s="205"/>
    </row>
    <row r="561" spans="19:19" ht="12.75" hidden="1" customHeight="1" x14ac:dyDescent="0.25">
      <c r="S561" s="205"/>
    </row>
    <row r="562" spans="19:19" ht="12.75" hidden="1" customHeight="1" x14ac:dyDescent="0.25">
      <c r="S562" s="205"/>
    </row>
    <row r="563" spans="19:19" ht="12.75" hidden="1" customHeight="1" x14ac:dyDescent="0.25">
      <c r="S563" s="205"/>
    </row>
    <row r="564" spans="19:19" ht="12.75" hidden="1" customHeight="1" x14ac:dyDescent="0.25">
      <c r="S564" s="205"/>
    </row>
    <row r="565" spans="19:19" ht="12.75" hidden="1" customHeight="1" x14ac:dyDescent="0.25">
      <c r="S565" s="205"/>
    </row>
    <row r="566" spans="19:19" ht="12.75" hidden="1" customHeight="1" x14ac:dyDescent="0.25">
      <c r="S566" s="205"/>
    </row>
    <row r="567" spans="19:19" ht="12.75" hidden="1" customHeight="1" x14ac:dyDescent="0.25">
      <c r="S567" s="205"/>
    </row>
    <row r="568" spans="19:19" ht="12.75" hidden="1" customHeight="1" x14ac:dyDescent="0.25">
      <c r="S568" s="205"/>
    </row>
    <row r="569" spans="19:19" ht="12.75" hidden="1" customHeight="1" x14ac:dyDescent="0.25">
      <c r="S569" s="205"/>
    </row>
    <row r="570" spans="19:19" ht="12.75" hidden="1" customHeight="1" x14ac:dyDescent="0.25">
      <c r="S570" s="205"/>
    </row>
    <row r="571" spans="19:19" ht="12.75" hidden="1" customHeight="1" x14ac:dyDescent="0.25">
      <c r="S571" s="205"/>
    </row>
    <row r="572" spans="19:19" ht="12.75" hidden="1" customHeight="1" x14ac:dyDescent="0.25">
      <c r="S572" s="205"/>
    </row>
    <row r="573" spans="19:19" ht="12.75" hidden="1" customHeight="1" x14ac:dyDescent="0.25">
      <c r="S573" s="205"/>
    </row>
    <row r="574" spans="19:19" ht="12.75" hidden="1" customHeight="1" x14ac:dyDescent="0.25">
      <c r="S574" s="205"/>
    </row>
    <row r="575" spans="19:19" ht="12.75" hidden="1" customHeight="1" x14ac:dyDescent="0.25">
      <c r="S575" s="205"/>
    </row>
    <row r="576" spans="19:19" ht="12.75" hidden="1" customHeight="1" x14ac:dyDescent="0.25">
      <c r="S576" s="205"/>
    </row>
    <row r="577" spans="19:19" ht="12.75" hidden="1" customHeight="1" x14ac:dyDescent="0.25">
      <c r="S577" s="205"/>
    </row>
    <row r="578" spans="19:19" ht="12.75" hidden="1" customHeight="1" x14ac:dyDescent="0.25">
      <c r="S578" s="205"/>
    </row>
    <row r="579" spans="19:19" ht="12.75" hidden="1" customHeight="1" x14ac:dyDescent="0.25">
      <c r="S579" s="205"/>
    </row>
    <row r="580" spans="19:19" ht="12.75" hidden="1" customHeight="1" x14ac:dyDescent="0.25">
      <c r="S580" s="205"/>
    </row>
    <row r="581" spans="19:19" ht="12.75" hidden="1" customHeight="1" x14ac:dyDescent="0.25">
      <c r="S581" s="205"/>
    </row>
    <row r="582" spans="19:19" ht="12.75" hidden="1" customHeight="1" x14ac:dyDescent="0.25">
      <c r="S582" s="205"/>
    </row>
    <row r="583" spans="19:19" ht="12.75" hidden="1" customHeight="1" x14ac:dyDescent="0.25">
      <c r="S583" s="205"/>
    </row>
    <row r="584" spans="19:19" ht="12.75" hidden="1" customHeight="1" x14ac:dyDescent="0.25">
      <c r="S584" s="205"/>
    </row>
    <row r="585" spans="19:19" ht="12.75" hidden="1" customHeight="1" x14ac:dyDescent="0.25">
      <c r="S585" s="205"/>
    </row>
    <row r="586" spans="19:19" ht="12.75" hidden="1" customHeight="1" x14ac:dyDescent="0.25">
      <c r="S586" s="205"/>
    </row>
    <row r="587" spans="19:19" ht="12.75" hidden="1" customHeight="1" x14ac:dyDescent="0.25">
      <c r="S587" s="205"/>
    </row>
    <row r="588" spans="19:19" ht="12.75" hidden="1" customHeight="1" x14ac:dyDescent="0.25">
      <c r="S588" s="205"/>
    </row>
    <row r="589" spans="19:19" ht="12.75" hidden="1" customHeight="1" x14ac:dyDescent="0.25">
      <c r="S589" s="205"/>
    </row>
    <row r="590" spans="19:19" ht="12.75" hidden="1" customHeight="1" x14ac:dyDescent="0.25">
      <c r="S590" s="205"/>
    </row>
    <row r="591" spans="19:19" ht="12.75" hidden="1" customHeight="1" x14ac:dyDescent="0.25">
      <c r="S591" s="205"/>
    </row>
    <row r="592" spans="19:19" ht="12.75" hidden="1" customHeight="1" x14ac:dyDescent="0.25">
      <c r="S592" s="205"/>
    </row>
    <row r="593" spans="19:19" ht="12.75" hidden="1" customHeight="1" x14ac:dyDescent="0.25">
      <c r="S593" s="205"/>
    </row>
    <row r="594" spans="19:19" ht="12.75" hidden="1" customHeight="1" x14ac:dyDescent="0.25">
      <c r="S594" s="205"/>
    </row>
    <row r="595" spans="19:19" ht="12.75" hidden="1" customHeight="1" x14ac:dyDescent="0.25">
      <c r="S595" s="205"/>
    </row>
    <row r="596" spans="19:19" ht="12.75" hidden="1" customHeight="1" x14ac:dyDescent="0.25">
      <c r="S596" s="205"/>
    </row>
    <row r="597" spans="19:19" ht="12.75" hidden="1" customHeight="1" x14ac:dyDescent="0.25">
      <c r="S597" s="205"/>
    </row>
    <row r="598" spans="19:19" ht="12.75" hidden="1" customHeight="1" x14ac:dyDescent="0.25">
      <c r="S598" s="205"/>
    </row>
    <row r="599" spans="19:19" ht="12.75" hidden="1" customHeight="1" x14ac:dyDescent="0.25">
      <c r="S599" s="205"/>
    </row>
    <row r="600" spans="19:19" ht="12.75" hidden="1" customHeight="1" x14ac:dyDescent="0.25">
      <c r="S600" s="205"/>
    </row>
    <row r="601" spans="19:19" ht="12.75" hidden="1" customHeight="1" x14ac:dyDescent="0.25">
      <c r="S601" s="205"/>
    </row>
    <row r="602" spans="19:19" ht="12.75" hidden="1" customHeight="1" x14ac:dyDescent="0.25">
      <c r="S602" s="205"/>
    </row>
    <row r="603" spans="19:19" ht="12.75" hidden="1" customHeight="1" x14ac:dyDescent="0.25">
      <c r="S603" s="205"/>
    </row>
    <row r="604" spans="19:19" ht="12.75" hidden="1" customHeight="1" x14ac:dyDescent="0.25">
      <c r="S604" s="205"/>
    </row>
    <row r="605" spans="19:19" ht="12.75" hidden="1" customHeight="1" x14ac:dyDescent="0.25">
      <c r="S605" s="205"/>
    </row>
    <row r="606" spans="19:19" ht="12.75" hidden="1" customHeight="1" x14ac:dyDescent="0.25">
      <c r="S606" s="205"/>
    </row>
    <row r="607" spans="19:19" ht="12.75" hidden="1" customHeight="1" x14ac:dyDescent="0.25">
      <c r="S607" s="205"/>
    </row>
    <row r="608" spans="19:19" ht="12.75" hidden="1" customHeight="1" x14ac:dyDescent="0.25">
      <c r="S608" s="205"/>
    </row>
    <row r="609" spans="19:19" ht="12.75" hidden="1" customHeight="1" x14ac:dyDescent="0.25">
      <c r="S609" s="205"/>
    </row>
    <row r="610" spans="19:19" ht="12.75" hidden="1" customHeight="1" x14ac:dyDescent="0.25">
      <c r="S610" s="205"/>
    </row>
    <row r="611" spans="19:19" ht="12.75" hidden="1" customHeight="1" x14ac:dyDescent="0.25">
      <c r="S611" s="205"/>
    </row>
    <row r="612" spans="19:19" ht="12.75" hidden="1" customHeight="1" x14ac:dyDescent="0.25">
      <c r="S612" s="205"/>
    </row>
    <row r="613" spans="19:19" ht="12.75" hidden="1" customHeight="1" x14ac:dyDescent="0.25">
      <c r="S613" s="205"/>
    </row>
    <row r="614" spans="19:19" ht="12.75" hidden="1" customHeight="1" x14ac:dyDescent="0.25">
      <c r="S614" s="205"/>
    </row>
    <row r="615" spans="19:19" ht="12.75" hidden="1" customHeight="1" x14ac:dyDescent="0.25">
      <c r="S615" s="205"/>
    </row>
    <row r="616" spans="19:19" ht="12.75" hidden="1" customHeight="1" x14ac:dyDescent="0.25">
      <c r="S616" s="205"/>
    </row>
    <row r="617" spans="19:19" ht="12.75" hidden="1" customHeight="1" x14ac:dyDescent="0.25">
      <c r="S617" s="205"/>
    </row>
    <row r="618" spans="19:19" ht="12.75" hidden="1" customHeight="1" x14ac:dyDescent="0.25">
      <c r="S618" s="205"/>
    </row>
    <row r="619" spans="19:19" ht="12.75" hidden="1" customHeight="1" x14ac:dyDescent="0.25">
      <c r="S619" s="205"/>
    </row>
    <row r="620" spans="19:19" ht="12.75" hidden="1" customHeight="1" x14ac:dyDescent="0.25">
      <c r="S620" s="205"/>
    </row>
    <row r="621" spans="19:19" ht="12.75" hidden="1" customHeight="1" x14ac:dyDescent="0.25">
      <c r="S621" s="205"/>
    </row>
    <row r="622" spans="19:19" ht="12.75" hidden="1" customHeight="1" x14ac:dyDescent="0.25">
      <c r="S622" s="205"/>
    </row>
    <row r="623" spans="19:19" ht="12.75" hidden="1" customHeight="1" x14ac:dyDescent="0.25">
      <c r="S623" s="205"/>
    </row>
    <row r="624" spans="19:19" ht="12.75" hidden="1" customHeight="1" x14ac:dyDescent="0.25">
      <c r="S624" s="205"/>
    </row>
    <row r="625" spans="19:19" ht="12.75" hidden="1" customHeight="1" x14ac:dyDescent="0.25">
      <c r="S625" s="205"/>
    </row>
    <row r="626" spans="19:19" ht="12.75" hidden="1" customHeight="1" x14ac:dyDescent="0.25">
      <c r="S626" s="205"/>
    </row>
    <row r="627" spans="19:19" ht="12.75" hidden="1" customHeight="1" x14ac:dyDescent="0.25">
      <c r="S627" s="205"/>
    </row>
    <row r="628" spans="19:19" ht="12.75" hidden="1" customHeight="1" x14ac:dyDescent="0.25">
      <c r="S628" s="205"/>
    </row>
    <row r="629" spans="19:19" ht="12.75" hidden="1" customHeight="1" x14ac:dyDescent="0.25">
      <c r="S629" s="205"/>
    </row>
    <row r="630" spans="19:19" ht="12.75" hidden="1" customHeight="1" x14ac:dyDescent="0.25">
      <c r="S630" s="205"/>
    </row>
    <row r="631" spans="19:19" ht="12.75" hidden="1" customHeight="1" x14ac:dyDescent="0.25">
      <c r="S631" s="205"/>
    </row>
    <row r="632" spans="19:19" ht="12.75" hidden="1" customHeight="1" x14ac:dyDescent="0.25">
      <c r="S632" s="205"/>
    </row>
    <row r="633" spans="19:19" ht="12.75" hidden="1" customHeight="1" x14ac:dyDescent="0.25">
      <c r="S633" s="205"/>
    </row>
    <row r="634" spans="19:19" ht="12.75" hidden="1" customHeight="1" x14ac:dyDescent="0.25">
      <c r="S634" s="205"/>
    </row>
    <row r="635" spans="19:19" ht="12.75" hidden="1" customHeight="1" x14ac:dyDescent="0.25">
      <c r="S635" s="205"/>
    </row>
    <row r="636" spans="19:19" ht="12.75" hidden="1" customHeight="1" x14ac:dyDescent="0.25">
      <c r="S636" s="205"/>
    </row>
    <row r="637" spans="19:19" ht="12.75" hidden="1" customHeight="1" x14ac:dyDescent="0.25">
      <c r="S637" s="205"/>
    </row>
    <row r="638" spans="19:19" ht="12.75" hidden="1" customHeight="1" x14ac:dyDescent="0.25">
      <c r="S638" s="205"/>
    </row>
    <row r="639" spans="19:19" ht="12.75" hidden="1" customHeight="1" x14ac:dyDescent="0.25">
      <c r="S639" s="205"/>
    </row>
    <row r="640" spans="19:19" ht="12.75" hidden="1" customHeight="1" x14ac:dyDescent="0.25">
      <c r="S640" s="205"/>
    </row>
    <row r="641" spans="19:19" ht="12.75" hidden="1" customHeight="1" x14ac:dyDescent="0.25">
      <c r="S641" s="205"/>
    </row>
    <row r="642" spans="19:19" ht="12.75" hidden="1" customHeight="1" x14ac:dyDescent="0.25">
      <c r="S642" s="205"/>
    </row>
    <row r="643" spans="19:19" ht="12.75" hidden="1" customHeight="1" x14ac:dyDescent="0.25">
      <c r="S643" s="205"/>
    </row>
    <row r="644" spans="19:19" ht="12.75" hidden="1" customHeight="1" x14ac:dyDescent="0.25">
      <c r="S644" s="205"/>
    </row>
    <row r="645" spans="19:19" ht="12.75" hidden="1" customHeight="1" x14ac:dyDescent="0.25">
      <c r="S645" s="205"/>
    </row>
    <row r="646" spans="19:19" ht="12.75" hidden="1" customHeight="1" x14ac:dyDescent="0.25">
      <c r="S646" s="205"/>
    </row>
    <row r="647" spans="19:19" ht="12.75" hidden="1" customHeight="1" x14ac:dyDescent="0.25">
      <c r="S647" s="205"/>
    </row>
    <row r="648" spans="19:19" ht="12.75" hidden="1" customHeight="1" x14ac:dyDescent="0.25">
      <c r="S648" s="205"/>
    </row>
    <row r="649" spans="19:19" ht="12.75" hidden="1" customHeight="1" x14ac:dyDescent="0.25">
      <c r="S649" s="205"/>
    </row>
    <row r="650" spans="19:19" ht="12.75" hidden="1" customHeight="1" x14ac:dyDescent="0.25">
      <c r="S650" s="205"/>
    </row>
    <row r="651" spans="19:19" ht="12.75" hidden="1" customHeight="1" x14ac:dyDescent="0.25">
      <c r="S651" s="205"/>
    </row>
    <row r="652" spans="19:19" ht="12.75" hidden="1" customHeight="1" x14ac:dyDescent="0.25">
      <c r="S652" s="205"/>
    </row>
    <row r="653" spans="19:19" ht="12.75" hidden="1" customHeight="1" x14ac:dyDescent="0.25">
      <c r="S653" s="205"/>
    </row>
    <row r="654" spans="19:19" ht="12.75" hidden="1" customHeight="1" x14ac:dyDescent="0.25">
      <c r="S654" s="205"/>
    </row>
    <row r="655" spans="19:19" ht="12.75" hidden="1" customHeight="1" x14ac:dyDescent="0.25">
      <c r="S655" s="205"/>
    </row>
    <row r="656" spans="19:19" ht="12.75" hidden="1" customHeight="1" x14ac:dyDescent="0.25">
      <c r="S656" s="205"/>
    </row>
    <row r="657" spans="19:19" ht="12.75" hidden="1" customHeight="1" x14ac:dyDescent="0.25">
      <c r="S657" s="205"/>
    </row>
    <row r="658" spans="19:19" ht="12.75" hidden="1" customHeight="1" x14ac:dyDescent="0.25">
      <c r="S658" s="205"/>
    </row>
    <row r="659" spans="19:19" ht="12.75" hidden="1" customHeight="1" x14ac:dyDescent="0.25">
      <c r="S659" s="205"/>
    </row>
    <row r="660" spans="19:19" ht="12.75" hidden="1" customHeight="1" x14ac:dyDescent="0.25">
      <c r="S660" s="205"/>
    </row>
    <row r="661" spans="19:19" ht="12.75" hidden="1" customHeight="1" x14ac:dyDescent="0.25">
      <c r="S661" s="205"/>
    </row>
    <row r="662" spans="19:19" ht="12.75" hidden="1" customHeight="1" x14ac:dyDescent="0.25">
      <c r="S662" s="205"/>
    </row>
    <row r="663" spans="19:19" ht="12.75" hidden="1" customHeight="1" x14ac:dyDescent="0.25">
      <c r="S663" s="205"/>
    </row>
    <row r="664" spans="19:19" ht="12.75" hidden="1" customHeight="1" x14ac:dyDescent="0.25">
      <c r="S664" s="205"/>
    </row>
    <row r="665" spans="19:19" ht="12.75" hidden="1" customHeight="1" x14ac:dyDescent="0.25">
      <c r="S665" s="205"/>
    </row>
    <row r="666" spans="19:19" ht="12.75" hidden="1" customHeight="1" x14ac:dyDescent="0.25">
      <c r="S666" s="205"/>
    </row>
    <row r="667" spans="19:19" ht="12.75" hidden="1" customHeight="1" x14ac:dyDescent="0.25">
      <c r="S667" s="205"/>
    </row>
    <row r="668" spans="19:19" ht="12.75" hidden="1" customHeight="1" x14ac:dyDescent="0.25">
      <c r="S668" s="205"/>
    </row>
    <row r="669" spans="19:19" ht="12.75" hidden="1" customHeight="1" x14ac:dyDescent="0.25">
      <c r="S669" s="205"/>
    </row>
    <row r="670" spans="19:19" ht="12.75" hidden="1" customHeight="1" x14ac:dyDescent="0.25">
      <c r="S670" s="205"/>
    </row>
    <row r="671" spans="19:19" ht="12.75" hidden="1" customHeight="1" x14ac:dyDescent="0.25">
      <c r="S671" s="205"/>
    </row>
    <row r="672" spans="19:19" ht="12.75" hidden="1" customHeight="1" x14ac:dyDescent="0.25">
      <c r="S672" s="205"/>
    </row>
    <row r="673" spans="19:19" ht="12.75" hidden="1" customHeight="1" x14ac:dyDescent="0.25">
      <c r="S673" s="205"/>
    </row>
    <row r="674" spans="19:19" ht="12.75" hidden="1" customHeight="1" x14ac:dyDescent="0.25">
      <c r="S674" s="205"/>
    </row>
    <row r="675" spans="19:19" ht="12.75" hidden="1" customHeight="1" x14ac:dyDescent="0.25">
      <c r="S675" s="205"/>
    </row>
    <row r="676" spans="19:19" ht="12.75" hidden="1" customHeight="1" x14ac:dyDescent="0.25">
      <c r="S676" s="205"/>
    </row>
    <row r="677" spans="19:19" ht="12.75" hidden="1" customHeight="1" x14ac:dyDescent="0.25">
      <c r="S677" s="205"/>
    </row>
    <row r="678" spans="19:19" ht="12.75" hidden="1" customHeight="1" x14ac:dyDescent="0.25">
      <c r="S678" s="205"/>
    </row>
    <row r="679" spans="19:19" ht="12.75" hidden="1" customHeight="1" x14ac:dyDescent="0.25">
      <c r="S679" s="205"/>
    </row>
    <row r="680" spans="19:19" ht="12.75" hidden="1" customHeight="1" x14ac:dyDescent="0.25">
      <c r="S680" s="205"/>
    </row>
    <row r="681" spans="19:19" ht="12.75" hidden="1" customHeight="1" x14ac:dyDescent="0.25">
      <c r="S681" s="205"/>
    </row>
    <row r="682" spans="19:19" ht="12.75" hidden="1" customHeight="1" x14ac:dyDescent="0.25">
      <c r="S682" s="205"/>
    </row>
    <row r="683" spans="19:19" ht="12.75" hidden="1" customHeight="1" x14ac:dyDescent="0.25">
      <c r="S683" s="205"/>
    </row>
    <row r="684" spans="19:19" ht="12.75" hidden="1" customHeight="1" x14ac:dyDescent="0.25">
      <c r="S684" s="205"/>
    </row>
    <row r="685" spans="19:19" ht="12.75" hidden="1" customHeight="1" x14ac:dyDescent="0.25">
      <c r="S685" s="205"/>
    </row>
    <row r="686" spans="19:19" ht="12.75" hidden="1" customHeight="1" x14ac:dyDescent="0.25">
      <c r="S686" s="205"/>
    </row>
    <row r="687" spans="19:19" ht="12.75" hidden="1" customHeight="1" x14ac:dyDescent="0.25">
      <c r="S687" s="205"/>
    </row>
    <row r="688" spans="19:19" ht="12.75" hidden="1" customHeight="1" x14ac:dyDescent="0.25">
      <c r="S688" s="205"/>
    </row>
    <row r="689" spans="19:19" ht="12.75" hidden="1" customHeight="1" x14ac:dyDescent="0.25">
      <c r="S689" s="205"/>
    </row>
    <row r="690" spans="19:19" ht="12.75" hidden="1" customHeight="1" x14ac:dyDescent="0.25">
      <c r="S690" s="205"/>
    </row>
    <row r="691" spans="19:19" ht="12.75" hidden="1" customHeight="1" x14ac:dyDescent="0.25">
      <c r="S691" s="205"/>
    </row>
    <row r="692" spans="19:19" ht="12.75" hidden="1" customHeight="1" x14ac:dyDescent="0.25">
      <c r="S692" s="205"/>
    </row>
    <row r="693" spans="19:19" ht="12.75" hidden="1" customHeight="1" x14ac:dyDescent="0.25">
      <c r="S693" s="205"/>
    </row>
    <row r="694" spans="19:19" ht="12.75" hidden="1" customHeight="1" x14ac:dyDescent="0.25">
      <c r="S694" s="205"/>
    </row>
    <row r="695" spans="19:19" ht="12.75" hidden="1" customHeight="1" x14ac:dyDescent="0.25">
      <c r="S695" s="205"/>
    </row>
    <row r="696" spans="19:19" ht="12.75" hidden="1" customHeight="1" x14ac:dyDescent="0.25">
      <c r="S696" s="205"/>
    </row>
    <row r="697" spans="19:19" ht="12.75" hidden="1" customHeight="1" x14ac:dyDescent="0.25">
      <c r="S697" s="205"/>
    </row>
    <row r="698" spans="19:19" ht="12.75" hidden="1" customHeight="1" x14ac:dyDescent="0.25">
      <c r="S698" s="205"/>
    </row>
    <row r="699" spans="19:19" ht="12.75" hidden="1" customHeight="1" x14ac:dyDescent="0.25">
      <c r="S699" s="205"/>
    </row>
    <row r="700" spans="19:19" ht="12.75" hidden="1" customHeight="1" x14ac:dyDescent="0.25">
      <c r="S700" s="205"/>
    </row>
    <row r="701" spans="19:19" ht="12.75" hidden="1" customHeight="1" x14ac:dyDescent="0.25">
      <c r="S701" s="205"/>
    </row>
    <row r="702" spans="19:19" ht="12.75" hidden="1" customHeight="1" x14ac:dyDescent="0.25">
      <c r="S702" s="205"/>
    </row>
    <row r="703" spans="19:19" ht="12.75" hidden="1" customHeight="1" x14ac:dyDescent="0.25">
      <c r="S703" s="205"/>
    </row>
    <row r="704" spans="19:19" ht="12.75" hidden="1" customHeight="1" x14ac:dyDescent="0.25">
      <c r="S704" s="205"/>
    </row>
    <row r="705" spans="19:19" ht="12.75" hidden="1" customHeight="1" x14ac:dyDescent="0.25">
      <c r="S705" s="205"/>
    </row>
    <row r="706" spans="19:19" ht="12.75" hidden="1" customHeight="1" x14ac:dyDescent="0.25">
      <c r="S706" s="205"/>
    </row>
    <row r="707" spans="19:19" ht="12.75" hidden="1" customHeight="1" x14ac:dyDescent="0.25">
      <c r="S707" s="205"/>
    </row>
    <row r="708" spans="19:19" ht="12.75" hidden="1" customHeight="1" x14ac:dyDescent="0.25">
      <c r="S708" s="205"/>
    </row>
    <row r="709" spans="19:19" ht="12.75" hidden="1" customHeight="1" x14ac:dyDescent="0.25">
      <c r="S709" s="205"/>
    </row>
    <row r="710" spans="19:19" ht="12.75" hidden="1" customHeight="1" x14ac:dyDescent="0.25">
      <c r="S710" s="205"/>
    </row>
    <row r="711" spans="19:19" ht="12.75" hidden="1" customHeight="1" x14ac:dyDescent="0.25">
      <c r="S711" s="205"/>
    </row>
    <row r="712" spans="19:19" ht="12.75" hidden="1" customHeight="1" x14ac:dyDescent="0.25">
      <c r="S712" s="205"/>
    </row>
    <row r="713" spans="19:19" ht="12.75" hidden="1" customHeight="1" x14ac:dyDescent="0.25">
      <c r="S713" s="205"/>
    </row>
    <row r="714" spans="19:19" ht="12.75" hidden="1" customHeight="1" x14ac:dyDescent="0.25">
      <c r="S714" s="205"/>
    </row>
    <row r="715" spans="19:19" ht="12.75" hidden="1" customHeight="1" x14ac:dyDescent="0.25">
      <c r="S715" s="205"/>
    </row>
    <row r="716" spans="19:19" ht="12.75" hidden="1" customHeight="1" x14ac:dyDescent="0.25">
      <c r="S716" s="205"/>
    </row>
  </sheetData>
  <sheetProtection algorithmName="SHA-512" hashValue="bk6socSPEMQYnvCNDGVPGsL48yd1q+YOhzAZA9eNwQSYyUAzUzpHQ+LroA1pF9mLpK/Jt5IzdsTZpAqIm2F+hQ==" saltValue="XdeyD0YkewHN60SOXQufaQ==" spinCount="100000" sheet="1" objects="1" scenarios="1"/>
  <mergeCells count="1072">
    <mergeCell ref="L233:O233"/>
    <mergeCell ref="B234:K234"/>
    <mergeCell ref="L234:O234"/>
    <mergeCell ref="B231:K231"/>
    <mergeCell ref="P237:Q237"/>
    <mergeCell ref="P238:Q238"/>
    <mergeCell ref="P239:Q239"/>
    <mergeCell ref="P240:Q240"/>
    <mergeCell ref="P241:Q241"/>
    <mergeCell ref="P242:Q242"/>
    <mergeCell ref="P243:Q243"/>
    <mergeCell ref="P244:Q244"/>
    <mergeCell ref="B237:K237"/>
    <mergeCell ref="L237:O237"/>
    <mergeCell ref="B238:K238"/>
    <mergeCell ref="L238:O238"/>
    <mergeCell ref="P310:Q310"/>
    <mergeCell ref="P233:Q233"/>
    <mergeCell ref="P234:Q234"/>
    <mergeCell ref="P235:Q235"/>
    <mergeCell ref="P236:Q236"/>
    <mergeCell ref="B273:Q273"/>
    <mergeCell ref="N298:O298"/>
    <mergeCell ref="B299:I299"/>
    <mergeCell ref="J299:M299"/>
    <mergeCell ref="N299:O299"/>
    <mergeCell ref="P298:Q298"/>
    <mergeCell ref="P299:Q299"/>
    <mergeCell ref="P300:Q300"/>
    <mergeCell ref="P301:Q301"/>
    <mergeCell ref="P302:Q302"/>
    <mergeCell ref="P303:Q303"/>
    <mergeCell ref="P311:Q311"/>
    <mergeCell ref="P354:Q354"/>
    <mergeCell ref="P312:Q312"/>
    <mergeCell ref="B270:Q270"/>
    <mergeCell ref="P55:Q55"/>
    <mergeCell ref="P56:Q56"/>
    <mergeCell ref="P57:Q57"/>
    <mergeCell ref="P58:Q58"/>
    <mergeCell ref="P59:Q59"/>
    <mergeCell ref="P60:Q60"/>
    <mergeCell ref="P61:Q61"/>
    <mergeCell ref="P62:Q62"/>
    <mergeCell ref="P63:Q63"/>
    <mergeCell ref="P64:Q64"/>
    <mergeCell ref="P65:Q65"/>
    <mergeCell ref="P66:Q66"/>
    <mergeCell ref="P67:Q67"/>
    <mergeCell ref="P68:Q68"/>
    <mergeCell ref="P69:Q69"/>
    <mergeCell ref="P70:Q70"/>
    <mergeCell ref="P71:Q71"/>
    <mergeCell ref="P72:Q72"/>
    <mergeCell ref="B235:K235"/>
    <mergeCell ref="L235:O235"/>
    <mergeCell ref="B236:K236"/>
    <mergeCell ref="L236:O236"/>
    <mergeCell ref="B233:K233"/>
    <mergeCell ref="P73:Q73"/>
    <mergeCell ref="P74:Q74"/>
    <mergeCell ref="P75:Q75"/>
    <mergeCell ref="B225:Q225"/>
    <mergeCell ref="P232:Q232"/>
    <mergeCell ref="P35:Q35"/>
    <mergeCell ref="N35:O35"/>
    <mergeCell ref="N33:Q34"/>
    <mergeCell ref="K34:M35"/>
    <mergeCell ref="K36:Q37"/>
    <mergeCell ref="B51:Q51"/>
    <mergeCell ref="B52:Q52"/>
    <mergeCell ref="B91:Q91"/>
    <mergeCell ref="B92:Q92"/>
    <mergeCell ref="B138:Q138"/>
    <mergeCell ref="B139:Q139"/>
    <mergeCell ref="B182:Q182"/>
    <mergeCell ref="B183:Q183"/>
    <mergeCell ref="B228:Q228"/>
    <mergeCell ref="B229:Q229"/>
    <mergeCell ref="L231:O231"/>
    <mergeCell ref="B232:K232"/>
    <mergeCell ref="L232:O232"/>
    <mergeCell ref="P231:Q231"/>
    <mergeCell ref="B230:K230"/>
    <mergeCell ref="L230:O230"/>
    <mergeCell ref="B226:Q226"/>
    <mergeCell ref="B227:Q227"/>
    <mergeCell ref="P53:Q53"/>
    <mergeCell ref="P54:Q54"/>
    <mergeCell ref="P76:Q76"/>
    <mergeCell ref="P77:Q77"/>
    <mergeCell ref="P78:Q78"/>
    <mergeCell ref="P79:Q79"/>
    <mergeCell ref="P80:Q80"/>
    <mergeCell ref="P81:Q81"/>
    <mergeCell ref="P82:Q82"/>
    <mergeCell ref="B261:K261"/>
    <mergeCell ref="L261:O261"/>
    <mergeCell ref="B262:K262"/>
    <mergeCell ref="L262:O262"/>
    <mergeCell ref="P261:Q261"/>
    <mergeCell ref="P262:Q262"/>
    <mergeCell ref="B259:K259"/>
    <mergeCell ref="L259:O259"/>
    <mergeCell ref="B260:K260"/>
    <mergeCell ref="L260:O260"/>
    <mergeCell ref="B257:K257"/>
    <mergeCell ref="L257:O257"/>
    <mergeCell ref="B258:K258"/>
    <mergeCell ref="L258:O258"/>
    <mergeCell ref="B255:K255"/>
    <mergeCell ref="L255:O255"/>
    <mergeCell ref="B256:K256"/>
    <mergeCell ref="L256:O256"/>
    <mergeCell ref="P255:Q255"/>
    <mergeCell ref="P256:Q256"/>
    <mergeCell ref="P257:Q257"/>
    <mergeCell ref="P258:Q258"/>
    <mergeCell ref="P259:Q259"/>
    <mergeCell ref="P260:Q260"/>
    <mergeCell ref="K19:M19"/>
    <mergeCell ref="K18:M18"/>
    <mergeCell ref="K17:M17"/>
    <mergeCell ref="K16:M16"/>
    <mergeCell ref="K15:M15"/>
    <mergeCell ref="K14:M14"/>
    <mergeCell ref="K13:M13"/>
    <mergeCell ref="K12:M12"/>
    <mergeCell ref="K11:M11"/>
    <mergeCell ref="K10:M10"/>
    <mergeCell ref="K9:M9"/>
    <mergeCell ref="K33:M33"/>
    <mergeCell ref="K32:M32"/>
    <mergeCell ref="K31:M31"/>
    <mergeCell ref="K30:M30"/>
    <mergeCell ref="K29:M29"/>
    <mergeCell ref="K28:M28"/>
    <mergeCell ref="K27:M27"/>
    <mergeCell ref="K26:M26"/>
    <mergeCell ref="K25:M25"/>
    <mergeCell ref="K24:M24"/>
    <mergeCell ref="K23:M23"/>
    <mergeCell ref="K22:M22"/>
    <mergeCell ref="K21:M21"/>
    <mergeCell ref="K20:M20"/>
    <mergeCell ref="N32:Q32"/>
    <mergeCell ref="N30:Q30"/>
    <mergeCell ref="N26:Q26"/>
    <mergeCell ref="N22:Q22"/>
    <mergeCell ref="N19:Q19"/>
    <mergeCell ref="N16:Q16"/>
    <mergeCell ref="N12:Q12"/>
    <mergeCell ref="N8:Q8"/>
    <mergeCell ref="N9:Q11"/>
    <mergeCell ref="N13:Q15"/>
    <mergeCell ref="N17:Q18"/>
    <mergeCell ref="N20:Q21"/>
    <mergeCell ref="N23:Q25"/>
    <mergeCell ref="N27:Q29"/>
    <mergeCell ref="N31:Q31"/>
    <mergeCell ref="B382:Q382"/>
    <mergeCell ref="B383:Q383"/>
    <mergeCell ref="B358:Q358"/>
    <mergeCell ref="B359:Q359"/>
    <mergeCell ref="B360:Q360"/>
    <mergeCell ref="B361:Q361"/>
    <mergeCell ref="B362:Q362"/>
    <mergeCell ref="B363:Q363"/>
    <mergeCell ref="L354:O354"/>
    <mergeCell ref="B355:Q355"/>
    <mergeCell ref="F357:G357"/>
    <mergeCell ref="N357:P357"/>
    <mergeCell ref="B356:Q356"/>
    <mergeCell ref="B352:I352"/>
    <mergeCell ref="J352:M352"/>
    <mergeCell ref="N352:O352"/>
    <mergeCell ref="B353:I353"/>
    <mergeCell ref="P348:Q348"/>
    <mergeCell ref="P349:Q349"/>
    <mergeCell ref="P350:Q350"/>
    <mergeCell ref="P351:Q351"/>
    <mergeCell ref="P352:Q352"/>
    <mergeCell ref="P353:Q353"/>
    <mergeCell ref="C384:Q384"/>
    <mergeCell ref="C385:Q385"/>
    <mergeCell ref="B386:Q386"/>
    <mergeCell ref="B387:Q387"/>
    <mergeCell ref="C376:Q376"/>
    <mergeCell ref="C377:Q377"/>
    <mergeCell ref="B378:Q378"/>
    <mergeCell ref="B379:Q379"/>
    <mergeCell ref="C380:Q380"/>
    <mergeCell ref="C381:Q381"/>
    <mergeCell ref="C370:Q370"/>
    <mergeCell ref="C371:Q371"/>
    <mergeCell ref="B372:Q372"/>
    <mergeCell ref="C373:Q373"/>
    <mergeCell ref="B374:Q374"/>
    <mergeCell ref="B375:Q375"/>
    <mergeCell ref="B364:Q364"/>
    <mergeCell ref="C365:Q365"/>
    <mergeCell ref="B366:Q366"/>
    <mergeCell ref="C367:Q367"/>
    <mergeCell ref="B368:Q368"/>
    <mergeCell ref="B369:Q369"/>
    <mergeCell ref="N342:O342"/>
    <mergeCell ref="B343:I343"/>
    <mergeCell ref="J343:M343"/>
    <mergeCell ref="N343:O343"/>
    <mergeCell ref="J353:M353"/>
    <mergeCell ref="N353:O353"/>
    <mergeCell ref="B350:I350"/>
    <mergeCell ref="J350:M350"/>
    <mergeCell ref="N350:O350"/>
    <mergeCell ref="B351:I351"/>
    <mergeCell ref="J351:M351"/>
    <mergeCell ref="N351:O351"/>
    <mergeCell ref="B348:I348"/>
    <mergeCell ref="J348:M348"/>
    <mergeCell ref="N348:O348"/>
    <mergeCell ref="B349:I349"/>
    <mergeCell ref="J349:M349"/>
    <mergeCell ref="N349:O349"/>
    <mergeCell ref="P342:Q342"/>
    <mergeCell ref="P343:Q343"/>
    <mergeCell ref="P344:Q344"/>
    <mergeCell ref="P345:Q345"/>
    <mergeCell ref="P346:Q346"/>
    <mergeCell ref="P347:Q347"/>
    <mergeCell ref="B340:I340"/>
    <mergeCell ref="J340:M340"/>
    <mergeCell ref="N340:O340"/>
    <mergeCell ref="B341:I341"/>
    <mergeCell ref="J341:M341"/>
    <mergeCell ref="N341:O341"/>
    <mergeCell ref="B338:I338"/>
    <mergeCell ref="J338:M338"/>
    <mergeCell ref="N338:O338"/>
    <mergeCell ref="B339:I339"/>
    <mergeCell ref="J339:M339"/>
    <mergeCell ref="N339:O339"/>
    <mergeCell ref="B346:I346"/>
    <mergeCell ref="J346:M346"/>
    <mergeCell ref="N346:O346"/>
    <mergeCell ref="B347:I347"/>
    <mergeCell ref="J347:M347"/>
    <mergeCell ref="N347:O347"/>
    <mergeCell ref="B344:I344"/>
    <mergeCell ref="J344:M344"/>
    <mergeCell ref="N344:O344"/>
    <mergeCell ref="B345:I345"/>
    <mergeCell ref="J345:M345"/>
    <mergeCell ref="N345:O345"/>
    <mergeCell ref="B342:I342"/>
    <mergeCell ref="J342:M342"/>
    <mergeCell ref="B336:I336"/>
    <mergeCell ref="J336:M336"/>
    <mergeCell ref="N336:O336"/>
    <mergeCell ref="B337:I337"/>
    <mergeCell ref="J337:M337"/>
    <mergeCell ref="N337:O337"/>
    <mergeCell ref="P336:Q336"/>
    <mergeCell ref="P337:Q337"/>
    <mergeCell ref="P338:Q338"/>
    <mergeCell ref="P339:Q339"/>
    <mergeCell ref="P340:Q340"/>
    <mergeCell ref="P341:Q341"/>
    <mergeCell ref="B334:I334"/>
    <mergeCell ref="J334:M334"/>
    <mergeCell ref="N334:O334"/>
    <mergeCell ref="B335:I335"/>
    <mergeCell ref="J335:M335"/>
    <mergeCell ref="N335:O335"/>
    <mergeCell ref="P335:Q335"/>
    <mergeCell ref="B332:I332"/>
    <mergeCell ref="J332:M332"/>
    <mergeCell ref="N332:O332"/>
    <mergeCell ref="B333:I333"/>
    <mergeCell ref="J333:M333"/>
    <mergeCell ref="N333:O333"/>
    <mergeCell ref="B330:I330"/>
    <mergeCell ref="J330:M330"/>
    <mergeCell ref="N330:O330"/>
    <mergeCell ref="B331:I331"/>
    <mergeCell ref="J331:M331"/>
    <mergeCell ref="N331:O331"/>
    <mergeCell ref="P330:Q330"/>
    <mergeCell ref="P331:Q331"/>
    <mergeCell ref="P332:Q332"/>
    <mergeCell ref="P333:Q333"/>
    <mergeCell ref="P334:Q334"/>
    <mergeCell ref="J321:M321"/>
    <mergeCell ref="N321:O321"/>
    <mergeCell ref="B319:Q319"/>
    <mergeCell ref="P320:Q320"/>
    <mergeCell ref="P321:Q321"/>
    <mergeCell ref="P322:Q322"/>
    <mergeCell ref="P323:Q323"/>
    <mergeCell ref="K315:Q315"/>
    <mergeCell ref="B314:Q314"/>
    <mergeCell ref="B316:Q316"/>
    <mergeCell ref="B328:I328"/>
    <mergeCell ref="J328:M328"/>
    <mergeCell ref="N328:O328"/>
    <mergeCell ref="B329:I329"/>
    <mergeCell ref="J329:M329"/>
    <mergeCell ref="N329:O329"/>
    <mergeCell ref="B326:I326"/>
    <mergeCell ref="J326:M326"/>
    <mergeCell ref="N326:O326"/>
    <mergeCell ref="B327:I327"/>
    <mergeCell ref="J327:M327"/>
    <mergeCell ref="N327:O327"/>
    <mergeCell ref="B324:I324"/>
    <mergeCell ref="J324:M324"/>
    <mergeCell ref="N324:O324"/>
    <mergeCell ref="B325:I325"/>
    <mergeCell ref="J325:M325"/>
    <mergeCell ref="N325:O325"/>
    <mergeCell ref="N310:O310"/>
    <mergeCell ref="B311:I311"/>
    <mergeCell ref="J311:M311"/>
    <mergeCell ref="N311:O311"/>
    <mergeCell ref="P304:Q304"/>
    <mergeCell ref="P305:Q305"/>
    <mergeCell ref="P306:Q306"/>
    <mergeCell ref="P307:Q307"/>
    <mergeCell ref="P308:Q308"/>
    <mergeCell ref="P309:Q309"/>
    <mergeCell ref="P324:Q324"/>
    <mergeCell ref="P325:Q325"/>
    <mergeCell ref="P326:Q326"/>
    <mergeCell ref="P327:Q327"/>
    <mergeCell ref="P328:Q328"/>
    <mergeCell ref="P329:Q329"/>
    <mergeCell ref="B308:I308"/>
    <mergeCell ref="J308:M308"/>
    <mergeCell ref="N308:O308"/>
    <mergeCell ref="B309:I309"/>
    <mergeCell ref="J309:M309"/>
    <mergeCell ref="N309:O309"/>
    <mergeCell ref="B322:I322"/>
    <mergeCell ref="J322:M322"/>
    <mergeCell ref="N322:O322"/>
    <mergeCell ref="B323:I323"/>
    <mergeCell ref="J323:M323"/>
    <mergeCell ref="N323:O323"/>
    <mergeCell ref="B320:I320"/>
    <mergeCell ref="J320:M320"/>
    <mergeCell ref="N320:O320"/>
    <mergeCell ref="B321:I321"/>
    <mergeCell ref="B302:I302"/>
    <mergeCell ref="J302:M302"/>
    <mergeCell ref="N302:O302"/>
    <mergeCell ref="B303:I303"/>
    <mergeCell ref="J303:M303"/>
    <mergeCell ref="N303:O303"/>
    <mergeCell ref="B300:I300"/>
    <mergeCell ref="J300:M300"/>
    <mergeCell ref="N300:O300"/>
    <mergeCell ref="B301:I301"/>
    <mergeCell ref="J301:M301"/>
    <mergeCell ref="N301:O301"/>
    <mergeCell ref="B298:I298"/>
    <mergeCell ref="J298:M298"/>
    <mergeCell ref="B317:Q317"/>
    <mergeCell ref="B318:Q318"/>
    <mergeCell ref="B313:Q313"/>
    <mergeCell ref="B306:I306"/>
    <mergeCell ref="J306:M306"/>
    <mergeCell ref="N306:O306"/>
    <mergeCell ref="B307:I307"/>
    <mergeCell ref="J307:M307"/>
    <mergeCell ref="N307:O307"/>
    <mergeCell ref="B304:I304"/>
    <mergeCell ref="J304:M304"/>
    <mergeCell ref="N304:O304"/>
    <mergeCell ref="B305:I305"/>
    <mergeCell ref="J305:M305"/>
    <mergeCell ref="N305:O305"/>
    <mergeCell ref="L312:O312"/>
    <mergeCell ref="B310:I310"/>
    <mergeCell ref="J310:M310"/>
    <mergeCell ref="P290:Q290"/>
    <mergeCell ref="B292:I292"/>
    <mergeCell ref="J292:M292"/>
    <mergeCell ref="N292:O292"/>
    <mergeCell ref="B293:I293"/>
    <mergeCell ref="J293:M293"/>
    <mergeCell ref="N293:O293"/>
    <mergeCell ref="P292:Q292"/>
    <mergeCell ref="P293:Q293"/>
    <mergeCell ref="P294:Q294"/>
    <mergeCell ref="P295:Q295"/>
    <mergeCell ref="P296:Q296"/>
    <mergeCell ref="P297:Q297"/>
    <mergeCell ref="B290:I290"/>
    <mergeCell ref="J290:M290"/>
    <mergeCell ref="N290:O290"/>
    <mergeCell ref="B291:I291"/>
    <mergeCell ref="J291:M291"/>
    <mergeCell ref="N291:O291"/>
    <mergeCell ref="P291:Q291"/>
    <mergeCell ref="B296:I296"/>
    <mergeCell ref="J296:M296"/>
    <mergeCell ref="N296:O296"/>
    <mergeCell ref="B297:I297"/>
    <mergeCell ref="J297:M297"/>
    <mergeCell ref="N297:O297"/>
    <mergeCell ref="B294:I294"/>
    <mergeCell ref="J294:M294"/>
    <mergeCell ref="N294:O294"/>
    <mergeCell ref="B295:I295"/>
    <mergeCell ref="J295:M295"/>
    <mergeCell ref="N295:O295"/>
    <mergeCell ref="B288:I288"/>
    <mergeCell ref="J288:M288"/>
    <mergeCell ref="N288:O288"/>
    <mergeCell ref="B289:I289"/>
    <mergeCell ref="J289:M289"/>
    <mergeCell ref="N289:O289"/>
    <mergeCell ref="B286:I286"/>
    <mergeCell ref="J286:M286"/>
    <mergeCell ref="N286:O286"/>
    <mergeCell ref="B287:I287"/>
    <mergeCell ref="J287:M287"/>
    <mergeCell ref="N287:O287"/>
    <mergeCell ref="P286:Q286"/>
    <mergeCell ref="P287:Q287"/>
    <mergeCell ref="P288:Q288"/>
    <mergeCell ref="P289:Q289"/>
    <mergeCell ref="P280:Q280"/>
    <mergeCell ref="P281:Q281"/>
    <mergeCell ref="P282:Q282"/>
    <mergeCell ref="P283:Q283"/>
    <mergeCell ref="P284:Q284"/>
    <mergeCell ref="P285:Q285"/>
    <mergeCell ref="J277:M277"/>
    <mergeCell ref="N277:O277"/>
    <mergeCell ref="B284:I284"/>
    <mergeCell ref="J284:M284"/>
    <mergeCell ref="N284:O284"/>
    <mergeCell ref="B285:I285"/>
    <mergeCell ref="J285:M285"/>
    <mergeCell ref="N285:O285"/>
    <mergeCell ref="B282:I282"/>
    <mergeCell ref="J282:M282"/>
    <mergeCell ref="N282:O282"/>
    <mergeCell ref="B283:I283"/>
    <mergeCell ref="J283:M283"/>
    <mergeCell ref="N283:O283"/>
    <mergeCell ref="B280:I280"/>
    <mergeCell ref="J280:M280"/>
    <mergeCell ref="N280:O280"/>
    <mergeCell ref="B281:I281"/>
    <mergeCell ref="J281:M281"/>
    <mergeCell ref="N281:O281"/>
    <mergeCell ref="B275:I275"/>
    <mergeCell ref="J275:M275"/>
    <mergeCell ref="N275:O275"/>
    <mergeCell ref="B274:Q274"/>
    <mergeCell ref="P275:Q275"/>
    <mergeCell ref="P276:Q276"/>
    <mergeCell ref="P277:Q277"/>
    <mergeCell ref="P278:Q278"/>
    <mergeCell ref="P279:Q279"/>
    <mergeCell ref="L265:O265"/>
    <mergeCell ref="K268:Q268"/>
    <mergeCell ref="B267:Q267"/>
    <mergeCell ref="B269:Q269"/>
    <mergeCell ref="B271:Q271"/>
    <mergeCell ref="B272:Q272"/>
    <mergeCell ref="B263:K263"/>
    <mergeCell ref="L263:O263"/>
    <mergeCell ref="B264:K264"/>
    <mergeCell ref="L264:O264"/>
    <mergeCell ref="P263:Q263"/>
    <mergeCell ref="P264:Q264"/>
    <mergeCell ref="P265:Q265"/>
    <mergeCell ref="B278:I278"/>
    <mergeCell ref="J278:M278"/>
    <mergeCell ref="N278:O278"/>
    <mergeCell ref="B279:I279"/>
    <mergeCell ref="J279:M279"/>
    <mergeCell ref="N279:O279"/>
    <mergeCell ref="B276:I276"/>
    <mergeCell ref="J276:M276"/>
    <mergeCell ref="N276:O276"/>
    <mergeCell ref="B277:I277"/>
    <mergeCell ref="B254:K254"/>
    <mergeCell ref="L254:O254"/>
    <mergeCell ref="B251:K251"/>
    <mergeCell ref="L251:O251"/>
    <mergeCell ref="B252:K252"/>
    <mergeCell ref="L252:O252"/>
    <mergeCell ref="B249:K249"/>
    <mergeCell ref="L249:O249"/>
    <mergeCell ref="B250:K250"/>
    <mergeCell ref="L250:O250"/>
    <mergeCell ref="P249:Q249"/>
    <mergeCell ref="P250:Q250"/>
    <mergeCell ref="P251:Q251"/>
    <mergeCell ref="P252:Q252"/>
    <mergeCell ref="P253:Q253"/>
    <mergeCell ref="P254:Q254"/>
    <mergeCell ref="B248:K248"/>
    <mergeCell ref="L248:O248"/>
    <mergeCell ref="B253:K253"/>
    <mergeCell ref="L253:O253"/>
    <mergeCell ref="B245:K245"/>
    <mergeCell ref="L245:O245"/>
    <mergeCell ref="B246:K246"/>
    <mergeCell ref="L246:O246"/>
    <mergeCell ref="B243:K243"/>
    <mergeCell ref="L243:O243"/>
    <mergeCell ref="B244:K244"/>
    <mergeCell ref="L244:O244"/>
    <mergeCell ref="P248:Q248"/>
    <mergeCell ref="B241:K241"/>
    <mergeCell ref="L241:O241"/>
    <mergeCell ref="B242:K242"/>
    <mergeCell ref="L242:O242"/>
    <mergeCell ref="B239:K239"/>
    <mergeCell ref="L239:O239"/>
    <mergeCell ref="B240:K240"/>
    <mergeCell ref="L240:O240"/>
    <mergeCell ref="P245:Q245"/>
    <mergeCell ref="P246:Q246"/>
    <mergeCell ref="P247:Q247"/>
    <mergeCell ref="B247:K247"/>
    <mergeCell ref="L247:O247"/>
    <mergeCell ref="L220:O220"/>
    <mergeCell ref="B218:K218"/>
    <mergeCell ref="L218:O218"/>
    <mergeCell ref="B219:K219"/>
    <mergeCell ref="L219:O219"/>
    <mergeCell ref="B216:K216"/>
    <mergeCell ref="L216:O216"/>
    <mergeCell ref="B217:K217"/>
    <mergeCell ref="L217:O217"/>
    <mergeCell ref="K223:Q223"/>
    <mergeCell ref="B222:Q222"/>
    <mergeCell ref="B224:Q224"/>
    <mergeCell ref="B221:Q221"/>
    <mergeCell ref="P230:Q230"/>
    <mergeCell ref="P216:Q216"/>
    <mergeCell ref="P217:Q217"/>
    <mergeCell ref="P218:Q218"/>
    <mergeCell ref="P219:Q219"/>
    <mergeCell ref="P220:Q220"/>
    <mergeCell ref="B214:K214"/>
    <mergeCell ref="L214:O214"/>
    <mergeCell ref="B215:K215"/>
    <mergeCell ref="L215:O215"/>
    <mergeCell ref="B212:K212"/>
    <mergeCell ref="L212:O212"/>
    <mergeCell ref="B213:K213"/>
    <mergeCell ref="L213:O213"/>
    <mergeCell ref="B210:K210"/>
    <mergeCell ref="L210:O210"/>
    <mergeCell ref="B211:K211"/>
    <mergeCell ref="L211:O211"/>
    <mergeCell ref="P210:Q210"/>
    <mergeCell ref="P211:Q211"/>
    <mergeCell ref="P212:Q212"/>
    <mergeCell ref="P213:Q213"/>
    <mergeCell ref="P214:Q214"/>
    <mergeCell ref="P215:Q215"/>
    <mergeCell ref="B208:K208"/>
    <mergeCell ref="L208:O208"/>
    <mergeCell ref="B209:K209"/>
    <mergeCell ref="L209:O209"/>
    <mergeCell ref="B206:K206"/>
    <mergeCell ref="L206:O206"/>
    <mergeCell ref="B207:K207"/>
    <mergeCell ref="L207:O207"/>
    <mergeCell ref="B204:K204"/>
    <mergeCell ref="L204:O204"/>
    <mergeCell ref="B205:K205"/>
    <mergeCell ref="L205:O205"/>
    <mergeCell ref="P204:Q204"/>
    <mergeCell ref="P205:Q205"/>
    <mergeCell ref="P206:Q206"/>
    <mergeCell ref="P207:Q207"/>
    <mergeCell ref="P208:Q208"/>
    <mergeCell ref="P209:Q209"/>
    <mergeCell ref="B202:K202"/>
    <mergeCell ref="L202:O202"/>
    <mergeCell ref="B203:K203"/>
    <mergeCell ref="L203:O203"/>
    <mergeCell ref="B200:K200"/>
    <mergeCell ref="L200:O200"/>
    <mergeCell ref="B201:K201"/>
    <mergeCell ref="L201:O201"/>
    <mergeCell ref="B198:K198"/>
    <mergeCell ref="L198:O198"/>
    <mergeCell ref="B199:K199"/>
    <mergeCell ref="L199:O199"/>
    <mergeCell ref="P198:Q198"/>
    <mergeCell ref="P199:Q199"/>
    <mergeCell ref="P200:Q200"/>
    <mergeCell ref="P201:Q201"/>
    <mergeCell ref="P202:Q202"/>
    <mergeCell ref="P203:Q203"/>
    <mergeCell ref="B196:K196"/>
    <mergeCell ref="L196:O196"/>
    <mergeCell ref="B197:K197"/>
    <mergeCell ref="L197:O197"/>
    <mergeCell ref="B194:K194"/>
    <mergeCell ref="L194:O194"/>
    <mergeCell ref="B195:K195"/>
    <mergeCell ref="L195:O195"/>
    <mergeCell ref="B192:K192"/>
    <mergeCell ref="L192:O192"/>
    <mergeCell ref="B193:K193"/>
    <mergeCell ref="L193:O193"/>
    <mergeCell ref="P192:Q192"/>
    <mergeCell ref="P193:Q193"/>
    <mergeCell ref="P194:Q194"/>
    <mergeCell ref="P195:Q195"/>
    <mergeCell ref="P196:Q196"/>
    <mergeCell ref="P197:Q197"/>
    <mergeCell ref="B190:K190"/>
    <mergeCell ref="L190:O190"/>
    <mergeCell ref="B191:K191"/>
    <mergeCell ref="L191:O191"/>
    <mergeCell ref="B188:K188"/>
    <mergeCell ref="L188:O188"/>
    <mergeCell ref="B189:K189"/>
    <mergeCell ref="L189:O189"/>
    <mergeCell ref="B186:K186"/>
    <mergeCell ref="L186:O186"/>
    <mergeCell ref="B187:K187"/>
    <mergeCell ref="L187:O187"/>
    <mergeCell ref="P186:Q186"/>
    <mergeCell ref="P187:Q187"/>
    <mergeCell ref="P188:Q188"/>
    <mergeCell ref="P189:Q189"/>
    <mergeCell ref="P190:Q190"/>
    <mergeCell ref="P191:Q191"/>
    <mergeCell ref="B184:K184"/>
    <mergeCell ref="L184:O184"/>
    <mergeCell ref="B185:K185"/>
    <mergeCell ref="L185:O185"/>
    <mergeCell ref="B173:K173"/>
    <mergeCell ref="L173:O173"/>
    <mergeCell ref="L174:O174"/>
    <mergeCell ref="K177:Q177"/>
    <mergeCell ref="B176:Q176"/>
    <mergeCell ref="B178:Q178"/>
    <mergeCell ref="B180:Q180"/>
    <mergeCell ref="B181:Q181"/>
    <mergeCell ref="B175:Q175"/>
    <mergeCell ref="P184:Q184"/>
    <mergeCell ref="P185:Q185"/>
    <mergeCell ref="P173:Q173"/>
    <mergeCell ref="P174:Q174"/>
    <mergeCell ref="B179:Q179"/>
    <mergeCell ref="B171:K171"/>
    <mergeCell ref="L171:O171"/>
    <mergeCell ref="B172:K172"/>
    <mergeCell ref="L172:O172"/>
    <mergeCell ref="B169:K169"/>
    <mergeCell ref="L169:O169"/>
    <mergeCell ref="B170:K170"/>
    <mergeCell ref="L170:O170"/>
    <mergeCell ref="B167:K167"/>
    <mergeCell ref="L167:O167"/>
    <mergeCell ref="B168:K168"/>
    <mergeCell ref="L168:O168"/>
    <mergeCell ref="P167:Q167"/>
    <mergeCell ref="P168:Q168"/>
    <mergeCell ref="P169:Q169"/>
    <mergeCell ref="P170:Q170"/>
    <mergeCell ref="P171:Q171"/>
    <mergeCell ref="P172:Q172"/>
    <mergeCell ref="B165:K165"/>
    <mergeCell ref="L165:O165"/>
    <mergeCell ref="B166:K166"/>
    <mergeCell ref="L166:O166"/>
    <mergeCell ref="B163:K163"/>
    <mergeCell ref="L163:O163"/>
    <mergeCell ref="B164:K164"/>
    <mergeCell ref="L164:O164"/>
    <mergeCell ref="B161:K161"/>
    <mergeCell ref="L161:O161"/>
    <mergeCell ref="B162:K162"/>
    <mergeCell ref="L162:O162"/>
    <mergeCell ref="P161:Q161"/>
    <mergeCell ref="P162:Q162"/>
    <mergeCell ref="P163:Q163"/>
    <mergeCell ref="P164:Q164"/>
    <mergeCell ref="P165:Q165"/>
    <mergeCell ref="P166:Q166"/>
    <mergeCell ref="B159:K159"/>
    <mergeCell ref="L159:O159"/>
    <mergeCell ref="B160:K160"/>
    <mergeCell ref="L160:O160"/>
    <mergeCell ref="B157:K157"/>
    <mergeCell ref="L157:O157"/>
    <mergeCell ref="B158:K158"/>
    <mergeCell ref="L158:O158"/>
    <mergeCell ref="B155:K155"/>
    <mergeCell ref="L155:O155"/>
    <mergeCell ref="B156:K156"/>
    <mergeCell ref="L156:O156"/>
    <mergeCell ref="P155:Q155"/>
    <mergeCell ref="P156:Q156"/>
    <mergeCell ref="P157:Q157"/>
    <mergeCell ref="P158:Q158"/>
    <mergeCell ref="P159:Q159"/>
    <mergeCell ref="P160:Q160"/>
    <mergeCell ref="B153:K153"/>
    <mergeCell ref="L153:O153"/>
    <mergeCell ref="B154:K154"/>
    <mergeCell ref="L154:O154"/>
    <mergeCell ref="B151:K151"/>
    <mergeCell ref="L151:O151"/>
    <mergeCell ref="B152:K152"/>
    <mergeCell ref="L152:O152"/>
    <mergeCell ref="B149:K149"/>
    <mergeCell ref="L149:O149"/>
    <mergeCell ref="B150:K150"/>
    <mergeCell ref="L150:O150"/>
    <mergeCell ref="P149:Q149"/>
    <mergeCell ref="P150:Q150"/>
    <mergeCell ref="P151:Q151"/>
    <mergeCell ref="P152:Q152"/>
    <mergeCell ref="P153:Q153"/>
    <mergeCell ref="P154:Q154"/>
    <mergeCell ref="B147:K147"/>
    <mergeCell ref="L147:O147"/>
    <mergeCell ref="B148:K148"/>
    <mergeCell ref="L148:O148"/>
    <mergeCell ref="B145:K145"/>
    <mergeCell ref="L145:O145"/>
    <mergeCell ref="B146:K146"/>
    <mergeCell ref="L146:O146"/>
    <mergeCell ref="B143:K143"/>
    <mergeCell ref="L143:O143"/>
    <mergeCell ref="B144:K144"/>
    <mergeCell ref="L144:O144"/>
    <mergeCell ref="P143:Q143"/>
    <mergeCell ref="P144:Q144"/>
    <mergeCell ref="P145:Q145"/>
    <mergeCell ref="P146:Q146"/>
    <mergeCell ref="P147:Q147"/>
    <mergeCell ref="P148:Q148"/>
    <mergeCell ref="B141:K141"/>
    <mergeCell ref="L141:O141"/>
    <mergeCell ref="B142:K142"/>
    <mergeCell ref="L142:O142"/>
    <mergeCell ref="B140:K140"/>
    <mergeCell ref="L140:O140"/>
    <mergeCell ref="L130:O130"/>
    <mergeCell ref="K133:Q133"/>
    <mergeCell ref="B132:Q132"/>
    <mergeCell ref="B134:Q134"/>
    <mergeCell ref="B136:Q136"/>
    <mergeCell ref="B137:Q137"/>
    <mergeCell ref="B131:Q131"/>
    <mergeCell ref="P130:Q130"/>
    <mergeCell ref="B135:Q135"/>
    <mergeCell ref="P142:Q142"/>
    <mergeCell ref="B128:K128"/>
    <mergeCell ref="L128:O128"/>
    <mergeCell ref="B129:K129"/>
    <mergeCell ref="L129:O129"/>
    <mergeCell ref="P140:Q140"/>
    <mergeCell ref="P141:Q141"/>
    <mergeCell ref="B126:K126"/>
    <mergeCell ref="L126:O126"/>
    <mergeCell ref="B127:K127"/>
    <mergeCell ref="L127:O127"/>
    <mergeCell ref="B124:K124"/>
    <mergeCell ref="L124:O124"/>
    <mergeCell ref="B125:K125"/>
    <mergeCell ref="L125:O125"/>
    <mergeCell ref="P124:Q124"/>
    <mergeCell ref="P125:Q125"/>
    <mergeCell ref="P126:Q126"/>
    <mergeCell ref="P127:Q127"/>
    <mergeCell ref="P128:Q128"/>
    <mergeCell ref="P129:Q129"/>
    <mergeCell ref="B122:K122"/>
    <mergeCell ref="L122:O122"/>
    <mergeCell ref="B123:K123"/>
    <mergeCell ref="L123:O123"/>
    <mergeCell ref="B120:K120"/>
    <mergeCell ref="L120:O120"/>
    <mergeCell ref="B121:K121"/>
    <mergeCell ref="L121:O121"/>
    <mergeCell ref="B118:K118"/>
    <mergeCell ref="L118:O118"/>
    <mergeCell ref="B119:K119"/>
    <mergeCell ref="L119:O119"/>
    <mergeCell ref="P118:Q118"/>
    <mergeCell ref="P119:Q119"/>
    <mergeCell ref="P120:Q120"/>
    <mergeCell ref="P121:Q121"/>
    <mergeCell ref="P122:Q122"/>
    <mergeCell ref="P123:Q123"/>
    <mergeCell ref="B116:K116"/>
    <mergeCell ref="L116:O116"/>
    <mergeCell ref="B117:K117"/>
    <mergeCell ref="L117:O117"/>
    <mergeCell ref="B114:K114"/>
    <mergeCell ref="L114:O114"/>
    <mergeCell ref="B115:K115"/>
    <mergeCell ref="L115:O115"/>
    <mergeCell ref="B112:K112"/>
    <mergeCell ref="L112:O112"/>
    <mergeCell ref="B113:K113"/>
    <mergeCell ref="L113:O113"/>
    <mergeCell ref="P112:Q112"/>
    <mergeCell ref="P113:Q113"/>
    <mergeCell ref="P114:Q114"/>
    <mergeCell ref="P115:Q115"/>
    <mergeCell ref="P116:Q116"/>
    <mergeCell ref="P117:Q117"/>
    <mergeCell ref="B110:K110"/>
    <mergeCell ref="L110:O110"/>
    <mergeCell ref="B111:K111"/>
    <mergeCell ref="L111:O111"/>
    <mergeCell ref="B108:K108"/>
    <mergeCell ref="L108:O108"/>
    <mergeCell ref="B109:K109"/>
    <mergeCell ref="L109:O109"/>
    <mergeCell ref="B106:K106"/>
    <mergeCell ref="L106:O106"/>
    <mergeCell ref="B107:K107"/>
    <mergeCell ref="L107:O107"/>
    <mergeCell ref="P106:Q106"/>
    <mergeCell ref="P107:Q107"/>
    <mergeCell ref="P108:Q108"/>
    <mergeCell ref="P109:Q109"/>
    <mergeCell ref="P110:Q110"/>
    <mergeCell ref="P111:Q111"/>
    <mergeCell ref="B104:K104"/>
    <mergeCell ref="L104:O104"/>
    <mergeCell ref="B105:K105"/>
    <mergeCell ref="L105:O105"/>
    <mergeCell ref="B102:K102"/>
    <mergeCell ref="L102:O102"/>
    <mergeCell ref="B103:K103"/>
    <mergeCell ref="L103:O103"/>
    <mergeCell ref="B100:K100"/>
    <mergeCell ref="L100:O100"/>
    <mergeCell ref="B101:K101"/>
    <mergeCell ref="L101:O101"/>
    <mergeCell ref="P100:Q100"/>
    <mergeCell ref="P101:Q101"/>
    <mergeCell ref="P102:Q102"/>
    <mergeCell ref="P103:Q103"/>
    <mergeCell ref="P104:Q104"/>
    <mergeCell ref="P105:Q105"/>
    <mergeCell ref="B98:K98"/>
    <mergeCell ref="L98:O98"/>
    <mergeCell ref="B99:K99"/>
    <mergeCell ref="L99:O99"/>
    <mergeCell ref="B96:K96"/>
    <mergeCell ref="L96:O96"/>
    <mergeCell ref="B97:K97"/>
    <mergeCell ref="L97:O97"/>
    <mergeCell ref="B94:K94"/>
    <mergeCell ref="L94:O94"/>
    <mergeCell ref="B95:K95"/>
    <mergeCell ref="L95:O95"/>
    <mergeCell ref="P95:Q95"/>
    <mergeCell ref="P96:Q96"/>
    <mergeCell ref="P97:Q97"/>
    <mergeCell ref="P98:Q98"/>
    <mergeCell ref="P99:Q99"/>
    <mergeCell ref="B93:K93"/>
    <mergeCell ref="L93:O93"/>
    <mergeCell ref="J83:M83"/>
    <mergeCell ref="N83:O83"/>
    <mergeCell ref="P83:Q83"/>
    <mergeCell ref="B88:Q88"/>
    <mergeCell ref="P93:Q93"/>
    <mergeCell ref="P94:Q94"/>
    <mergeCell ref="B81:I81"/>
    <mergeCell ref="J81:M81"/>
    <mergeCell ref="N81:O81"/>
    <mergeCell ref="B82:I82"/>
    <mergeCell ref="J82:M82"/>
    <mergeCell ref="N82:O82"/>
    <mergeCell ref="K86:Q86"/>
    <mergeCell ref="B85:Q85"/>
    <mergeCell ref="B87:Q87"/>
    <mergeCell ref="B89:Q89"/>
    <mergeCell ref="B90:Q90"/>
    <mergeCell ref="B84:Q84"/>
    <mergeCell ref="B79:I79"/>
    <mergeCell ref="J79:M79"/>
    <mergeCell ref="N79:O79"/>
    <mergeCell ref="B80:I80"/>
    <mergeCell ref="J80:M80"/>
    <mergeCell ref="N80:O80"/>
    <mergeCell ref="B77:I77"/>
    <mergeCell ref="J77:M77"/>
    <mergeCell ref="N77:O77"/>
    <mergeCell ref="B78:I78"/>
    <mergeCell ref="J78:M78"/>
    <mergeCell ref="N78:O78"/>
    <mergeCell ref="B75:I75"/>
    <mergeCell ref="J75:M75"/>
    <mergeCell ref="N75:O75"/>
    <mergeCell ref="B76:I76"/>
    <mergeCell ref="J76:M76"/>
    <mergeCell ref="N76:O76"/>
    <mergeCell ref="B73:I73"/>
    <mergeCell ref="J73:M73"/>
    <mergeCell ref="N73:O73"/>
    <mergeCell ref="B74:I74"/>
    <mergeCell ref="J74:M74"/>
    <mergeCell ref="N74:O74"/>
    <mergeCell ref="B71:I71"/>
    <mergeCell ref="J71:M71"/>
    <mergeCell ref="N71:O71"/>
    <mergeCell ref="B72:I72"/>
    <mergeCell ref="J72:M72"/>
    <mergeCell ref="N72:O72"/>
    <mergeCell ref="B69:I69"/>
    <mergeCell ref="J69:M69"/>
    <mergeCell ref="N69:O69"/>
    <mergeCell ref="B70:I70"/>
    <mergeCell ref="J70:M70"/>
    <mergeCell ref="N70:O70"/>
    <mergeCell ref="B67:I67"/>
    <mergeCell ref="J67:M67"/>
    <mergeCell ref="N67:O67"/>
    <mergeCell ref="B68:I68"/>
    <mergeCell ref="J68:M68"/>
    <mergeCell ref="N68:O68"/>
    <mergeCell ref="B65:I65"/>
    <mergeCell ref="J65:M65"/>
    <mergeCell ref="N65:O65"/>
    <mergeCell ref="B66:I66"/>
    <mergeCell ref="J66:M66"/>
    <mergeCell ref="N66:O66"/>
    <mergeCell ref="B63:I63"/>
    <mergeCell ref="J63:M63"/>
    <mergeCell ref="N63:O63"/>
    <mergeCell ref="B64:I64"/>
    <mergeCell ref="J64:M64"/>
    <mergeCell ref="N64:O64"/>
    <mergeCell ref="B61:I61"/>
    <mergeCell ref="J61:M61"/>
    <mergeCell ref="N61:O61"/>
    <mergeCell ref="B62:I62"/>
    <mergeCell ref="J62:M62"/>
    <mergeCell ref="N62:O62"/>
    <mergeCell ref="B59:I59"/>
    <mergeCell ref="J59:M59"/>
    <mergeCell ref="N59:O59"/>
    <mergeCell ref="B60:I60"/>
    <mergeCell ref="J60:M60"/>
    <mergeCell ref="N60:O60"/>
    <mergeCell ref="B57:I57"/>
    <mergeCell ref="J57:M57"/>
    <mergeCell ref="N57:O57"/>
    <mergeCell ref="B58:I58"/>
    <mergeCell ref="J58:M58"/>
    <mergeCell ref="N58:O58"/>
    <mergeCell ref="B55:I55"/>
    <mergeCell ref="J55:M55"/>
    <mergeCell ref="N55:O55"/>
    <mergeCell ref="B56:I56"/>
    <mergeCell ref="J56:M56"/>
    <mergeCell ref="N56:O56"/>
    <mergeCell ref="B53:I53"/>
    <mergeCell ref="J53:M53"/>
    <mergeCell ref="N53:O53"/>
    <mergeCell ref="B54:I54"/>
    <mergeCell ref="J54:M54"/>
    <mergeCell ref="N54:O54"/>
    <mergeCell ref="B45:H45"/>
    <mergeCell ref="I45:K45"/>
    <mergeCell ref="C37:G37"/>
    <mergeCell ref="H37:J37"/>
    <mergeCell ref="K42:Q42"/>
    <mergeCell ref="B41:Q41"/>
    <mergeCell ref="C39:Q39"/>
    <mergeCell ref="B43:Q43"/>
    <mergeCell ref="B47:Q47"/>
    <mergeCell ref="B49:Q49"/>
    <mergeCell ref="B50:Q50"/>
    <mergeCell ref="B44:Q44"/>
    <mergeCell ref="L45:Q45"/>
    <mergeCell ref="B46:Q46"/>
    <mergeCell ref="B48:Q48"/>
    <mergeCell ref="B38:Q38"/>
    <mergeCell ref="B40:Q40"/>
    <mergeCell ref="C35:G35"/>
    <mergeCell ref="H35:J35"/>
    <mergeCell ref="C36:G36"/>
    <mergeCell ref="H36:J36"/>
    <mergeCell ref="C33:G33"/>
    <mergeCell ref="H33:J33"/>
    <mergeCell ref="C34:G34"/>
    <mergeCell ref="H34:J34"/>
    <mergeCell ref="B31:B32"/>
    <mergeCell ref="C31:G31"/>
    <mergeCell ref="H31:J31"/>
    <mergeCell ref="C32:G32"/>
    <mergeCell ref="H32:J32"/>
    <mergeCell ref="H29:J29"/>
    <mergeCell ref="C30:G30"/>
    <mergeCell ref="H30:J30"/>
    <mergeCell ref="B27:B30"/>
    <mergeCell ref="C27:G27"/>
    <mergeCell ref="H27:J27"/>
    <mergeCell ref="C28:G28"/>
    <mergeCell ref="H28:J28"/>
    <mergeCell ref="C29:G29"/>
    <mergeCell ref="B6:G7"/>
    <mergeCell ref="H24:J24"/>
    <mergeCell ref="C25:G25"/>
    <mergeCell ref="H25:J25"/>
    <mergeCell ref="C26:G26"/>
    <mergeCell ref="H26:J26"/>
    <mergeCell ref="C22:G22"/>
    <mergeCell ref="H22:J22"/>
    <mergeCell ref="B23:B26"/>
    <mergeCell ref="C23:G23"/>
    <mergeCell ref="H23:J23"/>
    <mergeCell ref="C24:G24"/>
    <mergeCell ref="B20:B22"/>
    <mergeCell ref="C20:G20"/>
    <mergeCell ref="H20:J20"/>
    <mergeCell ref="C21:G21"/>
    <mergeCell ref="H21:J21"/>
    <mergeCell ref="B17:B19"/>
    <mergeCell ref="C17:G17"/>
    <mergeCell ref="H17:J17"/>
    <mergeCell ref="C18:G18"/>
    <mergeCell ref="H18:J18"/>
    <mergeCell ref="C19:G19"/>
    <mergeCell ref="H19:J19"/>
    <mergeCell ref="A1:A1048576"/>
    <mergeCell ref="R1:R1048576"/>
    <mergeCell ref="H7:J7"/>
    <mergeCell ref="K7:N7"/>
    <mergeCell ref="B2:Q2"/>
    <mergeCell ref="K1:Q1"/>
    <mergeCell ref="B4:Q4"/>
    <mergeCell ref="H6:Q6"/>
    <mergeCell ref="O7:Q7"/>
    <mergeCell ref="K8:M8"/>
    <mergeCell ref="H15:J15"/>
    <mergeCell ref="C16:G16"/>
    <mergeCell ref="H16:J16"/>
    <mergeCell ref="B13:B16"/>
    <mergeCell ref="C13:G13"/>
    <mergeCell ref="H13:J13"/>
    <mergeCell ref="C14:G14"/>
    <mergeCell ref="H14:J14"/>
    <mergeCell ref="C15:G15"/>
    <mergeCell ref="H10:J10"/>
    <mergeCell ref="C11:G11"/>
    <mergeCell ref="H11:J11"/>
    <mergeCell ref="C12:G12"/>
    <mergeCell ref="H12:J12"/>
    <mergeCell ref="C8:G8"/>
    <mergeCell ref="H8:J8"/>
    <mergeCell ref="B9:B12"/>
    <mergeCell ref="C9:G9"/>
    <mergeCell ref="H9:J9"/>
    <mergeCell ref="C10:G10"/>
    <mergeCell ref="B3:Q3"/>
    <mergeCell ref="B5:Q5"/>
  </mergeCells>
  <conditionalFormatting sqref="N12 N16 N19 N22 N26 N30 N32 I45">
    <cfRule type="cellIs" dxfId="37" priority="3" operator="equal">
      <formula>"No - Please review your entries."</formula>
    </cfRule>
    <cfRule type="cellIs" dxfId="36" priority="4" operator="equal">
      <formula>"Yes"</formula>
    </cfRule>
  </conditionalFormatting>
  <conditionalFormatting sqref="H35:J35">
    <cfRule type="cellIs" dxfId="35" priority="1" operator="equal">
      <formula>"No - Please review your entries."</formula>
    </cfRule>
    <cfRule type="cellIs" dxfId="34" priority="2" operator="equal">
      <formula>"Yes"</formula>
    </cfRule>
  </conditionalFormatting>
  <dataValidations count="4">
    <dataValidation type="textLength" operator="lessThanOrEqual" allowBlank="1" showInputMessage="1" showErrorMessage="1" sqref="K22 N32 B185:B219 C32 B321:B353 K32 B229 B141:B173 H32 B274 B231:B264 H16 N321:N353 H22 C26 B276:B311 B94:B129 P141:P173 N26 K26 H26 C30 N30 K30 H30 P185:P219 P276:P311 P231:P264 P94:P129 C12 N12 K12 H12 B183 C16 N16 K16 H19 C19 N19 K19 C22 N22 B52 B139 B92 P321:P353 N276:N311 B54:B82 P54:P82 N54:N82" xr:uid="{78CCD570-1E17-4440-AA89-1844882FC9A6}">
      <formula1>3000</formula1>
    </dataValidation>
    <dataValidation type="textLength" operator="lessThanOrEqual" allowBlank="1" showInputMessage="1" showErrorMessage="1" errorTitle="Character Limit Exceeded" error="The character limit has been exceeded.  To edit the text, click retry.  To delete the text, click cancel." sqref="B33:C35 H33:H37 P35 K33:K34 N35" xr:uid="{0C4C328B-5627-4E23-A17A-F119E2EAC3EC}">
      <formula1>2585</formula1>
    </dataValidation>
    <dataValidation type="textLength" operator="lessThanOrEqual" allowBlank="1" showInputMessage="1" showErrorMessage="1" errorTitle="Character Limit Exceeded" error="The character limit has been exceeded.  To edit the text, click retry.  To delete the text, click cancel." sqref="K36 B36:C36" xr:uid="{EFB2F420-D21D-419E-BB28-78ED64C080EA}">
      <formula1>2185</formula1>
    </dataValidation>
    <dataValidation type="list" allowBlank="1" showInputMessage="1" showErrorMessage="1" sqref="L231:L264 L185:L219 J276:J311 L94:L129 L141:L173 J321:J353 J54:J82" xr:uid="{41153FBE-C279-47DA-B0F5-54A92C6A6172}">
      <formula1>IIIA_Categories</formula1>
    </dataValidation>
  </dataValidations>
  <printOptions horizontalCentered="1"/>
  <pageMargins left="0.7" right="0.7" top="0.75" bottom="0.75" header="0.3" footer="0.3"/>
  <pageSetup scale="65" orientation="portrait" horizontalDpi="4294967295" verticalDpi="4294967295" r:id="rId1"/>
  <headerFooter>
    <oddFooter>&amp;L&amp;"Times New Roman,Regular"&amp;8&amp;D&amp;R&amp;"Times New Roman,Regular"&amp;8Title III, Part A
Individual Application</oddFooter>
  </headerFooter>
  <rowBreaks count="4" manualBreakCount="4">
    <brk id="41" max="17" man="1"/>
    <brk id="85" max="17" man="1"/>
    <brk id="132" max="17" man="1"/>
    <brk id="176" max="17"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XFC4859"/>
  <sheetViews>
    <sheetView showGridLines="0" zoomScaleNormal="100" zoomScaleSheetLayoutView="100" workbookViewId="0">
      <selection activeCell="B2" sqref="B2:Q2"/>
    </sheetView>
  </sheetViews>
  <sheetFormatPr defaultColWidth="0" defaultRowHeight="13.2" zeroHeight="1" x14ac:dyDescent="0.25"/>
  <cols>
    <col min="1" max="1" width="1.44140625" style="672" customWidth="1"/>
    <col min="2" max="2" width="9.109375" style="266" customWidth="1"/>
    <col min="3" max="3" width="2.33203125" style="266" customWidth="1"/>
    <col min="4" max="4" width="11.88671875" style="266" customWidth="1"/>
    <col min="5" max="8" width="9.109375" style="266" customWidth="1"/>
    <col min="9" max="9" width="12.5546875" style="266" bestFit="1" customWidth="1"/>
    <col min="10" max="10" width="6.44140625" style="266" customWidth="1"/>
    <col min="11" max="12" width="6.6640625" style="266" customWidth="1"/>
    <col min="13" max="13" width="4.88671875" style="266" customWidth="1"/>
    <col min="14" max="14" width="10.44140625" style="266" customWidth="1"/>
    <col min="15" max="15" width="5.44140625" style="266" customWidth="1"/>
    <col min="16" max="16" width="7.109375" style="266" customWidth="1"/>
    <col min="17" max="17" width="9.44140625" style="266" customWidth="1"/>
    <col min="18" max="18" width="1.44140625" style="217" customWidth="1"/>
    <col min="19" max="19" width="17.33203125" style="27" customWidth="1"/>
    <col min="20" max="20" width="16.88671875" style="7" hidden="1" customWidth="1"/>
    <col min="21" max="27" width="29.88671875" style="7" hidden="1" customWidth="1"/>
    <col min="28" max="28" width="29.88671875" style="13" hidden="1" customWidth="1"/>
    <col min="29" max="16383" width="29.88671875" style="7" hidden="1"/>
    <col min="16384" max="16384" width="1.6640625" style="7" hidden="1"/>
  </cols>
  <sheetData>
    <row r="1" spans="1:28" s="6" customFormat="1" ht="28.5" customHeight="1" x14ac:dyDescent="0.2">
      <c r="A1" s="672"/>
      <c r="B1" s="237" t="str">
        <f>'Main Page'!$G$9</f>
        <v>2026-2027</v>
      </c>
      <c r="C1" s="238"/>
      <c r="D1" s="238" t="s">
        <v>49</v>
      </c>
      <c r="E1" s="238" t="str">
        <f>'Main Page'!$F$13</f>
        <v>Albemarle County Public Schools</v>
      </c>
      <c r="F1" s="238"/>
      <c r="G1" s="239"/>
      <c r="H1" s="239"/>
      <c r="I1" s="238" t="s">
        <v>48</v>
      </c>
      <c r="J1" s="240">
        <f>'Main Page'!$F$14</f>
        <v>2</v>
      </c>
      <c r="K1" s="446" t="str">
        <f>'Main Page'!$B$6</f>
        <v xml:space="preserve">Title III, Part A, Language Instruction for English Learners and Immigrant Students </v>
      </c>
      <c r="L1" s="446"/>
      <c r="M1" s="446"/>
      <c r="N1" s="446"/>
      <c r="O1" s="446"/>
      <c r="P1" s="446"/>
      <c r="Q1" s="446"/>
      <c r="R1" s="446"/>
      <c r="S1" s="21"/>
      <c r="T1" s="21"/>
    </row>
    <row r="2" spans="1:28" s="25" customFormat="1" ht="20.25" customHeight="1" thickBot="1" x14ac:dyDescent="0.3">
      <c r="A2" s="672"/>
      <c r="B2" s="730" t="s">
        <v>360</v>
      </c>
      <c r="C2" s="730"/>
      <c r="D2" s="730"/>
      <c r="E2" s="730"/>
      <c r="F2" s="730"/>
      <c r="G2" s="730"/>
      <c r="H2" s="730"/>
      <c r="I2" s="730"/>
      <c r="J2" s="730"/>
      <c r="K2" s="730"/>
      <c r="L2" s="730"/>
      <c r="M2" s="730"/>
      <c r="N2" s="730"/>
      <c r="O2" s="730"/>
      <c r="P2" s="730"/>
      <c r="Q2" s="730"/>
      <c r="R2" s="446"/>
      <c r="S2" s="21"/>
      <c r="T2" s="24"/>
      <c r="AB2" s="26"/>
    </row>
    <row r="3" spans="1:28" s="25" customFormat="1" ht="7.5" customHeight="1" x14ac:dyDescent="0.25">
      <c r="A3" s="672"/>
      <c r="B3" s="671"/>
      <c r="C3" s="671"/>
      <c r="D3" s="671"/>
      <c r="E3" s="671"/>
      <c r="F3" s="671"/>
      <c r="G3" s="671"/>
      <c r="H3" s="671"/>
      <c r="I3" s="671"/>
      <c r="J3" s="671"/>
      <c r="K3" s="671"/>
      <c r="L3" s="671"/>
      <c r="M3" s="671"/>
      <c r="N3" s="671"/>
      <c r="O3" s="671"/>
      <c r="P3" s="671"/>
      <c r="Q3" s="671"/>
      <c r="R3" s="446"/>
      <c r="S3" s="21"/>
      <c r="T3" s="24"/>
      <c r="AB3" s="26"/>
    </row>
    <row r="4" spans="1:28" s="25" customFormat="1" ht="26.25" customHeight="1" x14ac:dyDescent="0.25">
      <c r="A4" s="672"/>
      <c r="B4" s="767" t="s">
        <v>68</v>
      </c>
      <c r="C4" s="767"/>
      <c r="D4" s="767"/>
      <c r="E4" s="767"/>
      <c r="F4" s="767"/>
      <c r="G4" s="767"/>
      <c r="H4" s="767"/>
      <c r="I4" s="767"/>
      <c r="J4" s="767"/>
      <c r="K4" s="767"/>
      <c r="L4" s="767"/>
      <c r="M4" s="767"/>
      <c r="N4" s="767"/>
      <c r="O4" s="767"/>
      <c r="P4" s="767"/>
      <c r="Q4" s="767"/>
      <c r="R4" s="446"/>
      <c r="S4" s="21"/>
      <c r="T4" s="24"/>
      <c r="AB4" s="26"/>
    </row>
    <row r="5" spans="1:28" s="25" customFormat="1" ht="7.5" customHeight="1" x14ac:dyDescent="0.25">
      <c r="A5" s="672"/>
      <c r="B5" s="811"/>
      <c r="C5" s="811"/>
      <c r="D5" s="811"/>
      <c r="E5" s="811"/>
      <c r="F5" s="811"/>
      <c r="G5" s="811"/>
      <c r="H5" s="811"/>
      <c r="I5" s="811"/>
      <c r="J5" s="811"/>
      <c r="K5" s="811"/>
      <c r="L5" s="811"/>
      <c r="M5" s="811"/>
      <c r="N5" s="811"/>
      <c r="O5" s="811"/>
      <c r="P5" s="811"/>
      <c r="Q5" s="811"/>
      <c r="R5" s="446"/>
      <c r="S5" s="21"/>
      <c r="T5" s="24"/>
      <c r="AB5" s="26"/>
    </row>
    <row r="6" spans="1:28" s="25" customFormat="1" ht="25.5" customHeight="1" x14ac:dyDescent="0.25">
      <c r="A6" s="672"/>
      <c r="B6" s="767" t="s">
        <v>75</v>
      </c>
      <c r="C6" s="767"/>
      <c r="D6" s="767"/>
      <c r="E6" s="767"/>
      <c r="F6" s="767"/>
      <c r="G6" s="767"/>
      <c r="H6" s="767"/>
      <c r="I6" s="767"/>
      <c r="J6" s="767"/>
      <c r="K6" s="767"/>
      <c r="L6" s="767"/>
      <c r="M6" s="767"/>
      <c r="N6" s="767"/>
      <c r="O6" s="767"/>
      <c r="P6" s="767"/>
      <c r="Q6" s="767"/>
      <c r="R6" s="446"/>
      <c r="S6" s="21"/>
      <c r="T6" s="24"/>
      <c r="AB6" s="26"/>
    </row>
    <row r="7" spans="1:28" s="25" customFormat="1" ht="14.25" customHeight="1" x14ac:dyDescent="0.25">
      <c r="A7" s="672"/>
      <c r="B7" s="768" t="s">
        <v>99</v>
      </c>
      <c r="C7" s="768"/>
      <c r="D7" s="768"/>
      <c r="E7" s="768"/>
      <c r="F7" s="768"/>
      <c r="G7" s="768"/>
      <c r="H7" s="768"/>
      <c r="I7" s="768"/>
      <c r="J7" s="768"/>
      <c r="K7" s="768"/>
      <c r="L7" s="768"/>
      <c r="M7" s="768"/>
      <c r="N7" s="768"/>
      <c r="O7" s="768"/>
      <c r="P7" s="768"/>
      <c r="Q7" s="768"/>
      <c r="R7" s="446"/>
      <c r="S7" s="21"/>
      <c r="T7" s="24"/>
      <c r="AB7" s="26"/>
    </row>
    <row r="8" spans="1:28" s="25" customFormat="1" ht="52.5" customHeight="1" x14ac:dyDescent="0.25">
      <c r="A8" s="672"/>
      <c r="B8" s="703"/>
      <c r="C8" s="703"/>
      <c r="D8" s="703"/>
      <c r="E8" s="703"/>
      <c r="F8" s="703"/>
      <c r="G8" s="703"/>
      <c r="H8" s="492" t="s">
        <v>638</v>
      </c>
      <c r="I8" s="492"/>
      <c r="J8" s="492"/>
      <c r="K8" s="770"/>
      <c r="L8" s="492" t="s">
        <v>639</v>
      </c>
      <c r="M8" s="492"/>
      <c r="N8" s="495"/>
      <c r="O8" s="492"/>
      <c r="P8" s="492"/>
      <c r="Q8" s="492"/>
      <c r="R8" s="446"/>
      <c r="S8" s="21"/>
      <c r="T8" s="24"/>
      <c r="AB8" s="26"/>
    </row>
    <row r="9" spans="1:28" ht="15" customHeight="1" x14ac:dyDescent="0.25">
      <c r="B9" s="703"/>
      <c r="C9" s="703"/>
      <c r="D9" s="703"/>
      <c r="E9" s="703"/>
      <c r="F9" s="703"/>
      <c r="G9" s="703"/>
      <c r="H9" s="769">
        <f>Narrative!$N$63</f>
        <v>0</v>
      </c>
      <c r="I9" s="769"/>
      <c r="J9" s="769"/>
      <c r="K9" s="771"/>
      <c r="L9" s="772">
        <f>Narrative!$N$66</f>
        <v>0</v>
      </c>
      <c r="M9" s="772"/>
      <c r="N9" s="773"/>
      <c r="O9" s="492"/>
      <c r="P9" s="492"/>
      <c r="Q9" s="492"/>
      <c r="R9" s="446"/>
      <c r="S9" s="21"/>
      <c r="T9" s="27"/>
    </row>
    <row r="10" spans="1:28" s="29" customFormat="1" ht="77.25" customHeight="1" thickBot="1" x14ac:dyDescent="0.25">
      <c r="A10" s="672"/>
      <c r="B10" s="311" t="s">
        <v>172</v>
      </c>
      <c r="C10" s="701" t="s">
        <v>173</v>
      </c>
      <c r="D10" s="702"/>
      <c r="E10" s="702"/>
      <c r="F10" s="702"/>
      <c r="G10" s="702"/>
      <c r="H10" s="774" t="s">
        <v>351</v>
      </c>
      <c r="I10" s="774"/>
      <c r="J10" s="774"/>
      <c r="K10" s="775"/>
      <c r="L10" s="774"/>
      <c r="M10" s="774"/>
      <c r="N10" s="776"/>
      <c r="O10" s="774" t="s">
        <v>352</v>
      </c>
      <c r="P10" s="774"/>
      <c r="Q10" s="774"/>
      <c r="R10" s="446"/>
      <c r="S10" s="21"/>
      <c r="T10" s="28"/>
      <c r="AB10" s="30"/>
    </row>
    <row r="11" spans="1:28" ht="18.75" customHeight="1" x14ac:dyDescent="0.25">
      <c r="B11" s="673" t="s">
        <v>358</v>
      </c>
      <c r="C11" s="676" t="s">
        <v>245</v>
      </c>
      <c r="D11" s="677"/>
      <c r="E11" s="677"/>
      <c r="F11" s="677"/>
      <c r="G11" s="677"/>
      <c r="H11" s="696"/>
      <c r="I11" s="697"/>
      <c r="J11" s="698"/>
      <c r="K11" s="785"/>
      <c r="L11" s="815"/>
      <c r="M11" s="816"/>
      <c r="N11" s="817"/>
      <c r="O11" s="790"/>
      <c r="P11" s="791"/>
      <c r="Q11" s="792"/>
      <c r="R11" s="446"/>
      <c r="S11" s="21"/>
      <c r="T11" s="27"/>
    </row>
    <row r="12" spans="1:28" ht="18.75" customHeight="1" x14ac:dyDescent="0.25">
      <c r="B12" s="674"/>
      <c r="C12" s="682" t="s">
        <v>239</v>
      </c>
      <c r="D12" s="683"/>
      <c r="E12" s="683"/>
      <c r="F12" s="683"/>
      <c r="G12" s="683"/>
      <c r="H12" s="693"/>
      <c r="I12" s="694"/>
      <c r="J12" s="695"/>
      <c r="K12" s="785"/>
      <c r="L12" s="812"/>
      <c r="M12" s="813"/>
      <c r="N12" s="814"/>
      <c r="O12" s="793"/>
      <c r="P12" s="794"/>
      <c r="Q12" s="795"/>
      <c r="R12" s="446"/>
      <c r="S12" s="21"/>
      <c r="T12" s="27"/>
    </row>
    <row r="13" spans="1:28" ht="18.75" customHeight="1" x14ac:dyDescent="0.25">
      <c r="B13" s="674"/>
      <c r="C13" s="682" t="s">
        <v>72</v>
      </c>
      <c r="D13" s="683"/>
      <c r="E13" s="683"/>
      <c r="F13" s="683"/>
      <c r="G13" s="683"/>
      <c r="H13" s="690"/>
      <c r="I13" s="691"/>
      <c r="J13" s="692"/>
      <c r="K13" s="785"/>
      <c r="L13" s="808"/>
      <c r="M13" s="809"/>
      <c r="N13" s="810"/>
      <c r="O13" s="793"/>
      <c r="P13" s="794"/>
      <c r="Q13" s="795"/>
      <c r="R13" s="446"/>
      <c r="S13" s="21"/>
      <c r="T13" s="27"/>
    </row>
    <row r="14" spans="1:28" ht="24" customHeight="1" thickBot="1" x14ac:dyDescent="0.3">
      <c r="B14" s="675"/>
      <c r="C14" s="678" t="s">
        <v>14</v>
      </c>
      <c r="D14" s="679"/>
      <c r="E14" s="679"/>
      <c r="F14" s="679"/>
      <c r="G14" s="679"/>
      <c r="H14" s="687">
        <f>SUM(H11:K13)</f>
        <v>0</v>
      </c>
      <c r="I14" s="688"/>
      <c r="J14" s="689"/>
      <c r="K14" s="785"/>
      <c r="L14" s="761">
        <f>SUM(L11:P13)</f>
        <v>0</v>
      </c>
      <c r="M14" s="762"/>
      <c r="N14" s="763"/>
      <c r="O14" s="787" t="str">
        <f>IF(SUM(P77)=SUM(H14,L14),"Yes", "No - Please review your entries.")</f>
        <v>Yes</v>
      </c>
      <c r="P14" s="788"/>
      <c r="Q14" s="789"/>
      <c r="R14" s="446"/>
      <c r="S14" s="21"/>
      <c r="T14" s="27"/>
    </row>
    <row r="15" spans="1:28" ht="18.75" customHeight="1" x14ac:dyDescent="0.25">
      <c r="B15" s="673" t="s">
        <v>31</v>
      </c>
      <c r="C15" s="676" t="s">
        <v>245</v>
      </c>
      <c r="D15" s="677"/>
      <c r="E15" s="677"/>
      <c r="F15" s="677"/>
      <c r="G15" s="677"/>
      <c r="H15" s="696"/>
      <c r="I15" s="697"/>
      <c r="J15" s="698"/>
      <c r="K15" s="785"/>
      <c r="L15" s="815"/>
      <c r="M15" s="816"/>
      <c r="N15" s="817"/>
      <c r="O15" s="790"/>
      <c r="P15" s="791"/>
      <c r="Q15" s="792"/>
      <c r="R15" s="446"/>
      <c r="S15" s="21"/>
      <c r="T15" s="27"/>
    </row>
    <row r="16" spans="1:28" ht="18.75" customHeight="1" x14ac:dyDescent="0.25">
      <c r="B16" s="674"/>
      <c r="C16" s="682" t="s">
        <v>239</v>
      </c>
      <c r="D16" s="683"/>
      <c r="E16" s="683"/>
      <c r="F16" s="683"/>
      <c r="G16" s="683"/>
      <c r="H16" s="693"/>
      <c r="I16" s="694"/>
      <c r="J16" s="695"/>
      <c r="K16" s="785"/>
      <c r="L16" s="812"/>
      <c r="M16" s="813"/>
      <c r="N16" s="814"/>
      <c r="O16" s="793"/>
      <c r="P16" s="794"/>
      <c r="Q16" s="795"/>
      <c r="R16" s="446"/>
      <c r="S16" s="21"/>
      <c r="T16" s="27"/>
    </row>
    <row r="17" spans="2:20" ht="18.75" customHeight="1" x14ac:dyDescent="0.25">
      <c r="B17" s="674"/>
      <c r="C17" s="682" t="s">
        <v>72</v>
      </c>
      <c r="D17" s="683"/>
      <c r="E17" s="683"/>
      <c r="F17" s="683"/>
      <c r="G17" s="683"/>
      <c r="H17" s="690"/>
      <c r="I17" s="691"/>
      <c r="J17" s="692"/>
      <c r="K17" s="785"/>
      <c r="L17" s="808"/>
      <c r="M17" s="809"/>
      <c r="N17" s="810"/>
      <c r="O17" s="793"/>
      <c r="P17" s="794"/>
      <c r="Q17" s="795"/>
      <c r="R17" s="446"/>
      <c r="S17" s="21"/>
      <c r="T17" s="27"/>
    </row>
    <row r="18" spans="2:20" ht="24" customHeight="1" thickBot="1" x14ac:dyDescent="0.3">
      <c r="B18" s="675"/>
      <c r="C18" s="678" t="s">
        <v>63</v>
      </c>
      <c r="D18" s="679"/>
      <c r="E18" s="679"/>
      <c r="F18" s="679"/>
      <c r="G18" s="679"/>
      <c r="H18" s="687">
        <f>SUM(H15:K17)</f>
        <v>0</v>
      </c>
      <c r="I18" s="688"/>
      <c r="J18" s="689"/>
      <c r="K18" s="785"/>
      <c r="L18" s="761">
        <f>SUM(L15:P17)</f>
        <v>0</v>
      </c>
      <c r="M18" s="762"/>
      <c r="N18" s="763"/>
      <c r="O18" s="779" t="str">
        <f>IF(SUM(P127)=SUM(H18,L18),"Yes","No - Please review your entries.")</f>
        <v>Yes</v>
      </c>
      <c r="P18" s="780"/>
      <c r="Q18" s="781"/>
      <c r="R18" s="446"/>
      <c r="S18" s="21"/>
      <c r="T18" s="27"/>
    </row>
    <row r="19" spans="2:20" ht="18.75" customHeight="1" x14ac:dyDescent="0.25">
      <c r="B19" s="673" t="s">
        <v>32</v>
      </c>
      <c r="C19" s="676" t="s">
        <v>362</v>
      </c>
      <c r="D19" s="677"/>
      <c r="E19" s="677"/>
      <c r="F19" s="677"/>
      <c r="G19" s="677"/>
      <c r="H19" s="684"/>
      <c r="I19" s="685"/>
      <c r="J19" s="686"/>
      <c r="K19" s="785"/>
      <c r="L19" s="764"/>
      <c r="M19" s="765"/>
      <c r="N19" s="766"/>
      <c r="O19" s="796"/>
      <c r="P19" s="797"/>
      <c r="Q19" s="798"/>
      <c r="R19" s="446"/>
      <c r="S19" s="21"/>
      <c r="T19" s="27"/>
    </row>
    <row r="20" spans="2:20" ht="18.75" customHeight="1" x14ac:dyDescent="0.25">
      <c r="B20" s="674"/>
      <c r="C20" s="682" t="s">
        <v>72</v>
      </c>
      <c r="D20" s="683"/>
      <c r="E20" s="683"/>
      <c r="F20" s="683"/>
      <c r="G20" s="683"/>
      <c r="H20" s="690"/>
      <c r="I20" s="691"/>
      <c r="J20" s="692"/>
      <c r="K20" s="785"/>
      <c r="L20" s="808"/>
      <c r="M20" s="809"/>
      <c r="N20" s="810"/>
      <c r="O20" s="799"/>
      <c r="P20" s="800"/>
      <c r="Q20" s="801"/>
      <c r="R20" s="446"/>
      <c r="S20" s="21"/>
      <c r="T20" s="27"/>
    </row>
    <row r="21" spans="2:20" ht="24" customHeight="1" thickBot="1" x14ac:dyDescent="0.3">
      <c r="B21" s="675"/>
      <c r="C21" s="678" t="s">
        <v>51</v>
      </c>
      <c r="D21" s="679"/>
      <c r="E21" s="679"/>
      <c r="F21" s="679"/>
      <c r="G21" s="679"/>
      <c r="H21" s="687">
        <f>SUM(H19:K20)</f>
        <v>0</v>
      </c>
      <c r="I21" s="688"/>
      <c r="J21" s="689"/>
      <c r="K21" s="785"/>
      <c r="L21" s="761">
        <f>SUM(L19:P20)</f>
        <v>0</v>
      </c>
      <c r="M21" s="762"/>
      <c r="N21" s="763"/>
      <c r="O21" s="779" t="str">
        <f>IF(SUM(P175)=SUM(H21,L21),"Yes","No - Please review your entries.")</f>
        <v>Yes</v>
      </c>
      <c r="P21" s="780"/>
      <c r="Q21" s="781"/>
      <c r="R21" s="446"/>
      <c r="S21" s="21"/>
      <c r="T21" s="27"/>
    </row>
    <row r="22" spans="2:20" ht="18.75" customHeight="1" x14ac:dyDescent="0.25">
      <c r="B22" s="673" t="s">
        <v>33</v>
      </c>
      <c r="C22" s="676" t="s">
        <v>243</v>
      </c>
      <c r="D22" s="677"/>
      <c r="E22" s="677"/>
      <c r="F22" s="677"/>
      <c r="G22" s="677"/>
      <c r="H22" s="684"/>
      <c r="I22" s="685"/>
      <c r="J22" s="686"/>
      <c r="K22" s="785"/>
      <c r="L22" s="764"/>
      <c r="M22" s="765"/>
      <c r="N22" s="766"/>
      <c r="O22" s="796"/>
      <c r="P22" s="797"/>
      <c r="Q22" s="798"/>
      <c r="R22" s="446"/>
      <c r="S22" s="21"/>
      <c r="T22" s="27"/>
    </row>
    <row r="23" spans="2:20" ht="18.75" customHeight="1" x14ac:dyDescent="0.25">
      <c r="B23" s="674"/>
      <c r="C23" s="682" t="s">
        <v>72</v>
      </c>
      <c r="D23" s="683"/>
      <c r="E23" s="683"/>
      <c r="F23" s="683"/>
      <c r="G23" s="683"/>
      <c r="H23" s="690"/>
      <c r="I23" s="691"/>
      <c r="J23" s="692"/>
      <c r="K23" s="785"/>
      <c r="L23" s="808"/>
      <c r="M23" s="809"/>
      <c r="N23" s="810"/>
      <c r="O23" s="799"/>
      <c r="P23" s="800"/>
      <c r="Q23" s="801"/>
      <c r="R23" s="446"/>
      <c r="S23" s="21"/>
      <c r="T23" s="27"/>
    </row>
    <row r="24" spans="2:20" ht="24" customHeight="1" thickBot="1" x14ac:dyDescent="0.3">
      <c r="B24" s="675"/>
      <c r="C24" s="678" t="s">
        <v>43</v>
      </c>
      <c r="D24" s="679"/>
      <c r="E24" s="679"/>
      <c r="F24" s="679"/>
      <c r="G24" s="679"/>
      <c r="H24" s="687">
        <f>SUM(H22:K23)</f>
        <v>0</v>
      </c>
      <c r="I24" s="688"/>
      <c r="J24" s="689"/>
      <c r="K24" s="785"/>
      <c r="L24" s="761">
        <f>SUM(L22:P23)</f>
        <v>0</v>
      </c>
      <c r="M24" s="762"/>
      <c r="N24" s="763"/>
      <c r="O24" s="779" t="str">
        <f>IF(SUM(P224)=SUM(H24,L24),"Yes","No - Please review your entries.")</f>
        <v>Yes</v>
      </c>
      <c r="P24" s="780"/>
      <c r="Q24" s="781"/>
      <c r="R24" s="446"/>
      <c r="S24" s="21"/>
      <c r="T24" s="27"/>
    </row>
    <row r="25" spans="2:20" ht="18.75" customHeight="1" x14ac:dyDescent="0.25">
      <c r="B25" s="673" t="s">
        <v>34</v>
      </c>
      <c r="C25" s="676" t="s">
        <v>244</v>
      </c>
      <c r="D25" s="677"/>
      <c r="E25" s="677"/>
      <c r="F25" s="677"/>
      <c r="G25" s="677"/>
      <c r="H25" s="696"/>
      <c r="I25" s="697"/>
      <c r="J25" s="698"/>
      <c r="K25" s="785"/>
      <c r="L25" s="815"/>
      <c r="M25" s="816"/>
      <c r="N25" s="817"/>
      <c r="O25" s="796"/>
      <c r="P25" s="797"/>
      <c r="Q25" s="798"/>
      <c r="R25" s="446"/>
      <c r="S25" s="21"/>
      <c r="T25" s="27"/>
    </row>
    <row r="26" spans="2:20" ht="18.75" customHeight="1" x14ac:dyDescent="0.25">
      <c r="B26" s="674"/>
      <c r="C26" s="682" t="s">
        <v>239</v>
      </c>
      <c r="D26" s="683"/>
      <c r="E26" s="683"/>
      <c r="F26" s="683"/>
      <c r="G26" s="683"/>
      <c r="H26" s="693"/>
      <c r="I26" s="694"/>
      <c r="J26" s="695"/>
      <c r="K26" s="785"/>
      <c r="L26" s="812"/>
      <c r="M26" s="813"/>
      <c r="N26" s="814"/>
      <c r="O26" s="799"/>
      <c r="P26" s="800"/>
      <c r="Q26" s="801"/>
      <c r="R26" s="446"/>
      <c r="S26" s="21"/>
      <c r="T26" s="27"/>
    </row>
    <row r="27" spans="2:20" ht="18.75" customHeight="1" x14ac:dyDescent="0.25">
      <c r="B27" s="674"/>
      <c r="C27" s="682" t="s">
        <v>72</v>
      </c>
      <c r="D27" s="683"/>
      <c r="E27" s="683"/>
      <c r="F27" s="683"/>
      <c r="G27" s="683"/>
      <c r="H27" s="690"/>
      <c r="I27" s="691"/>
      <c r="J27" s="692"/>
      <c r="K27" s="785"/>
      <c r="L27" s="808"/>
      <c r="M27" s="809"/>
      <c r="N27" s="810"/>
      <c r="O27" s="799"/>
      <c r="P27" s="800"/>
      <c r="Q27" s="801"/>
      <c r="R27" s="446"/>
      <c r="S27" s="21"/>
      <c r="T27" s="27"/>
    </row>
    <row r="28" spans="2:20" ht="24" customHeight="1" thickBot="1" x14ac:dyDescent="0.3">
      <c r="B28" s="675"/>
      <c r="C28" s="678" t="s">
        <v>38</v>
      </c>
      <c r="D28" s="679"/>
      <c r="E28" s="679"/>
      <c r="F28" s="679"/>
      <c r="G28" s="679"/>
      <c r="H28" s="687">
        <f>SUM(H25:K27)</f>
        <v>0</v>
      </c>
      <c r="I28" s="688"/>
      <c r="J28" s="689"/>
      <c r="K28" s="785"/>
      <c r="L28" s="761">
        <f>SUM(L25:P27)</f>
        <v>0</v>
      </c>
      <c r="M28" s="762"/>
      <c r="N28" s="763"/>
      <c r="O28" s="779" t="str">
        <f>IF(SUM(P271)=SUM(H28,L28),"Yes","No - Please review your entries.")</f>
        <v>Yes</v>
      </c>
      <c r="P28" s="780"/>
      <c r="Q28" s="781"/>
      <c r="R28" s="446"/>
      <c r="S28" s="21"/>
      <c r="T28" s="27"/>
    </row>
    <row r="29" spans="2:20" ht="18.75" customHeight="1" x14ac:dyDescent="0.25">
      <c r="B29" s="673" t="s">
        <v>354</v>
      </c>
      <c r="C29" s="676" t="s">
        <v>245</v>
      </c>
      <c r="D29" s="677"/>
      <c r="E29" s="677"/>
      <c r="F29" s="677"/>
      <c r="G29" s="677"/>
      <c r="H29" s="696"/>
      <c r="I29" s="697"/>
      <c r="J29" s="698"/>
      <c r="K29" s="785"/>
      <c r="L29" s="815"/>
      <c r="M29" s="816"/>
      <c r="N29" s="817"/>
      <c r="O29" s="796"/>
      <c r="P29" s="797"/>
      <c r="Q29" s="798"/>
      <c r="R29" s="446"/>
      <c r="S29" s="21"/>
      <c r="T29" s="27"/>
    </row>
    <row r="30" spans="2:20" ht="18.75" customHeight="1" x14ac:dyDescent="0.25">
      <c r="B30" s="674"/>
      <c r="C30" s="682" t="s">
        <v>246</v>
      </c>
      <c r="D30" s="683"/>
      <c r="E30" s="683"/>
      <c r="F30" s="683"/>
      <c r="G30" s="683"/>
      <c r="H30" s="693"/>
      <c r="I30" s="694"/>
      <c r="J30" s="695"/>
      <c r="K30" s="785"/>
      <c r="L30" s="812"/>
      <c r="M30" s="813"/>
      <c r="N30" s="814"/>
      <c r="O30" s="799"/>
      <c r="P30" s="800"/>
      <c r="Q30" s="801"/>
      <c r="R30" s="446"/>
      <c r="S30" s="21"/>
      <c r="T30" s="27"/>
    </row>
    <row r="31" spans="2:20" ht="18.75" customHeight="1" x14ac:dyDescent="0.25">
      <c r="B31" s="674"/>
      <c r="C31" s="682" t="s">
        <v>72</v>
      </c>
      <c r="D31" s="683"/>
      <c r="E31" s="683"/>
      <c r="F31" s="683"/>
      <c r="G31" s="683"/>
      <c r="H31" s="690"/>
      <c r="I31" s="691"/>
      <c r="J31" s="692"/>
      <c r="K31" s="785"/>
      <c r="L31" s="808"/>
      <c r="M31" s="809"/>
      <c r="N31" s="810"/>
      <c r="O31" s="799"/>
      <c r="P31" s="800"/>
      <c r="Q31" s="801"/>
      <c r="R31" s="446"/>
      <c r="S31" s="21"/>
      <c r="T31" s="27"/>
    </row>
    <row r="32" spans="2:20" ht="24" customHeight="1" thickBot="1" x14ac:dyDescent="0.3">
      <c r="B32" s="675"/>
      <c r="C32" s="678" t="s">
        <v>39</v>
      </c>
      <c r="D32" s="679"/>
      <c r="E32" s="679"/>
      <c r="F32" s="679"/>
      <c r="G32" s="679"/>
      <c r="H32" s="687">
        <f>SUM(H29:K31)</f>
        <v>0</v>
      </c>
      <c r="I32" s="688"/>
      <c r="J32" s="689"/>
      <c r="K32" s="785"/>
      <c r="L32" s="761">
        <f>SUM(L29:P31)</f>
        <v>0</v>
      </c>
      <c r="M32" s="762"/>
      <c r="N32" s="763"/>
      <c r="O32" s="779" t="str">
        <f>IF(SUM(P316)=SUM(H32,L32),"Yes","No - Please review your entries.")</f>
        <v>Yes</v>
      </c>
      <c r="P32" s="780"/>
      <c r="Q32" s="781"/>
      <c r="R32" s="446"/>
      <c r="S32" s="21"/>
      <c r="T32" s="27"/>
    </row>
    <row r="33" spans="1:28" ht="18.75" customHeight="1" x14ac:dyDescent="0.25">
      <c r="B33" s="673" t="s">
        <v>35</v>
      </c>
      <c r="C33" s="676" t="s">
        <v>239</v>
      </c>
      <c r="D33" s="677"/>
      <c r="E33" s="677"/>
      <c r="F33" s="677"/>
      <c r="G33" s="677"/>
      <c r="H33" s="684"/>
      <c r="I33" s="685"/>
      <c r="J33" s="686"/>
      <c r="K33" s="785"/>
      <c r="L33" s="764"/>
      <c r="M33" s="765"/>
      <c r="N33" s="766"/>
      <c r="O33" s="796"/>
      <c r="P33" s="797"/>
      <c r="Q33" s="798"/>
      <c r="R33" s="446"/>
      <c r="S33" s="21"/>
      <c r="T33" s="27"/>
    </row>
    <row r="34" spans="1:28" ht="24" customHeight="1" thickBot="1" x14ac:dyDescent="0.3">
      <c r="B34" s="675"/>
      <c r="C34" s="818" t="s">
        <v>40</v>
      </c>
      <c r="D34" s="818"/>
      <c r="E34" s="818"/>
      <c r="F34" s="818"/>
      <c r="G34" s="678"/>
      <c r="H34" s="687">
        <f>SUM(H33:K33)</f>
        <v>0</v>
      </c>
      <c r="I34" s="688"/>
      <c r="J34" s="689"/>
      <c r="K34" s="785"/>
      <c r="L34" s="761">
        <f>SUM(L33:P33)</f>
        <v>0</v>
      </c>
      <c r="M34" s="762"/>
      <c r="N34" s="763"/>
      <c r="O34" s="779" t="str">
        <f>IF(SUM(P358)=SUM(H34,L34),"Yes","No - Please review your entries.")</f>
        <v>Yes</v>
      </c>
      <c r="P34" s="780"/>
      <c r="Q34" s="781"/>
      <c r="R34" s="446"/>
      <c r="S34" s="21"/>
      <c r="T34" s="27"/>
    </row>
    <row r="35" spans="1:28" ht="18.75" customHeight="1" x14ac:dyDescent="0.25">
      <c r="B35" s="312"/>
      <c r="C35" s="724" t="s">
        <v>355</v>
      </c>
      <c r="D35" s="724"/>
      <c r="E35" s="724"/>
      <c r="F35" s="724"/>
      <c r="G35" s="725"/>
      <c r="H35" s="760">
        <f>SUM(H34,H32,H28,H24,H21,H18,H14)</f>
        <v>0</v>
      </c>
      <c r="I35" s="760"/>
      <c r="J35" s="760"/>
      <c r="K35" s="785"/>
      <c r="L35" s="760">
        <f>SUM(L14,L18,L21,L24,L28,L32,L34)</f>
        <v>0</v>
      </c>
      <c r="M35" s="760"/>
      <c r="N35" s="760"/>
      <c r="O35" s="802"/>
      <c r="P35" s="802"/>
      <c r="Q35" s="803"/>
      <c r="R35" s="446"/>
      <c r="S35" s="21"/>
      <c r="T35" s="27"/>
    </row>
    <row r="36" spans="1:28" ht="18.75" customHeight="1" x14ac:dyDescent="0.25">
      <c r="B36" s="312"/>
      <c r="C36" s="680" t="s">
        <v>557</v>
      </c>
      <c r="D36" s="680"/>
      <c r="E36" s="680"/>
      <c r="F36" s="680"/>
      <c r="G36" s="681"/>
      <c r="H36" s="759">
        <f>H11+H15+H25+H29</f>
        <v>0</v>
      </c>
      <c r="I36" s="759"/>
      <c r="J36" s="759"/>
      <c r="K36" s="785"/>
      <c r="L36" s="759">
        <f>L11+L15+L25+L29</f>
        <v>0</v>
      </c>
      <c r="M36" s="759"/>
      <c r="N36" s="759"/>
      <c r="O36" s="804"/>
      <c r="P36" s="804"/>
      <c r="Q36" s="805"/>
      <c r="R36" s="446"/>
      <c r="S36" s="21"/>
      <c r="T36" s="27"/>
    </row>
    <row r="37" spans="1:28" ht="18.75" customHeight="1" thickBot="1" x14ac:dyDescent="0.3">
      <c r="B37" s="312"/>
      <c r="C37" s="753" t="s">
        <v>363</v>
      </c>
      <c r="D37" s="753"/>
      <c r="E37" s="753"/>
      <c r="F37" s="753"/>
      <c r="G37" s="754"/>
      <c r="H37" s="777">
        <f>SUM(H13,H17,H20,H23,H27,H31)</f>
        <v>0</v>
      </c>
      <c r="I37" s="777"/>
      <c r="J37" s="777"/>
      <c r="K37" s="785"/>
      <c r="L37" s="777">
        <f>SUM(L13,L17,L20,L23,L27,L31)</f>
        <v>0</v>
      </c>
      <c r="M37" s="777"/>
      <c r="N37" s="777"/>
      <c r="O37" s="806"/>
      <c r="P37" s="806"/>
      <c r="Q37" s="807"/>
      <c r="R37" s="446"/>
      <c r="S37" s="21"/>
      <c r="T37" s="27"/>
    </row>
    <row r="38" spans="1:28" ht="37.5" customHeight="1" x14ac:dyDescent="0.25">
      <c r="B38" s="312"/>
      <c r="C38" s="737" t="s">
        <v>536</v>
      </c>
      <c r="D38" s="737"/>
      <c r="E38" s="737"/>
      <c r="F38" s="737"/>
      <c r="G38" s="737"/>
      <c r="H38" s="782" t="str">
        <f>IF(SUM(H35,L35)=SUM(H9,L9),"Yes","No - Please review your entries.")</f>
        <v>Yes</v>
      </c>
      <c r="I38" s="783"/>
      <c r="J38" s="784"/>
      <c r="K38" s="786"/>
      <c r="L38" s="700" t="s">
        <v>525</v>
      </c>
      <c r="M38" s="700"/>
      <c r="N38" s="700"/>
      <c r="O38" s="778">
        <f>SUM(H35+L35)-SUM(H9+L9)</f>
        <v>0</v>
      </c>
      <c r="P38" s="778"/>
      <c r="Q38" s="778"/>
      <c r="R38" s="446"/>
      <c r="S38" s="21"/>
      <c r="T38" s="27"/>
    </row>
    <row r="39" spans="1:28" ht="15" customHeight="1" x14ac:dyDescent="0.25">
      <c r="B39" s="729"/>
      <c r="C39" s="729"/>
      <c r="D39" s="729"/>
      <c r="E39" s="729"/>
      <c r="F39" s="729"/>
      <c r="G39" s="729"/>
      <c r="H39" s="729"/>
      <c r="I39" s="729"/>
      <c r="J39" s="729"/>
      <c r="K39" s="729"/>
      <c r="L39" s="729"/>
      <c r="M39" s="729"/>
      <c r="N39" s="729"/>
      <c r="O39" s="729"/>
      <c r="P39" s="729"/>
      <c r="Q39" s="729"/>
      <c r="R39" s="446"/>
      <c r="S39" s="21"/>
      <c r="T39" s="27"/>
    </row>
    <row r="40" spans="1:28" ht="29.25" customHeight="1" x14ac:dyDescent="0.25">
      <c r="B40" s="670" t="s">
        <v>265</v>
      </c>
      <c r="C40" s="670"/>
      <c r="D40" s="670"/>
      <c r="E40" s="670"/>
      <c r="F40" s="670"/>
      <c r="G40" s="670"/>
      <c r="H40" s="670"/>
      <c r="I40" s="670"/>
      <c r="J40" s="670"/>
      <c r="K40" s="670"/>
      <c r="L40" s="670"/>
      <c r="M40" s="670"/>
      <c r="N40" s="670"/>
      <c r="O40" s="670"/>
      <c r="P40" s="670"/>
      <c r="Q40" s="670"/>
      <c r="R40" s="446"/>
      <c r="S40" s="21"/>
      <c r="T40" s="27"/>
    </row>
    <row r="41" spans="1:28" s="6" customFormat="1" ht="28.5" customHeight="1" x14ac:dyDescent="0.2">
      <c r="A41" s="672"/>
      <c r="B41" s="237" t="str">
        <f>'Main Page'!$G$9</f>
        <v>2026-2027</v>
      </c>
      <c r="C41" s="238"/>
      <c r="D41" s="238" t="s">
        <v>49</v>
      </c>
      <c r="E41" s="238" t="str">
        <f>'Main Page'!$F$13</f>
        <v>Albemarle County Public Schools</v>
      </c>
      <c r="F41" s="238"/>
      <c r="G41" s="239"/>
      <c r="H41" s="239"/>
      <c r="I41" s="238" t="s">
        <v>48</v>
      </c>
      <c r="J41" s="240">
        <f>'Main Page'!$F$14</f>
        <v>2</v>
      </c>
      <c r="K41" s="446" t="str">
        <f>'Main Page'!$B$6</f>
        <v xml:space="preserve">Title III, Part A, Language Instruction for English Learners and Immigrant Students </v>
      </c>
      <c r="L41" s="446"/>
      <c r="M41" s="446"/>
      <c r="N41" s="446"/>
      <c r="O41" s="446"/>
      <c r="P41" s="446"/>
      <c r="Q41" s="446"/>
      <c r="R41" s="446"/>
      <c r="S41" s="21"/>
      <c r="T41" s="21"/>
    </row>
    <row r="42" spans="1:28" s="32" customFormat="1" ht="19.5" customHeight="1" thickBot="1" x14ac:dyDescent="0.3">
      <c r="A42" s="672"/>
      <c r="B42" s="730" t="s">
        <v>361</v>
      </c>
      <c r="C42" s="730"/>
      <c r="D42" s="730"/>
      <c r="E42" s="730"/>
      <c r="F42" s="730"/>
      <c r="G42" s="730"/>
      <c r="H42" s="730"/>
      <c r="I42" s="730"/>
      <c r="J42" s="730"/>
      <c r="K42" s="730"/>
      <c r="L42" s="730"/>
      <c r="M42" s="730"/>
      <c r="N42" s="730"/>
      <c r="O42" s="730"/>
      <c r="P42" s="730"/>
      <c r="Q42" s="730"/>
      <c r="R42" s="446"/>
      <c r="S42" s="21"/>
      <c r="T42" s="31"/>
    </row>
    <row r="43" spans="1:28" ht="26.25" customHeight="1" x14ac:dyDescent="0.25">
      <c r="B43" s="731" t="s">
        <v>577</v>
      </c>
      <c r="C43" s="731"/>
      <c r="D43" s="731"/>
      <c r="E43" s="731"/>
      <c r="F43" s="731"/>
      <c r="G43" s="731"/>
      <c r="H43" s="731"/>
      <c r="I43" s="731"/>
      <c r="J43" s="731"/>
      <c r="K43" s="731"/>
      <c r="L43" s="731"/>
      <c r="M43" s="731"/>
      <c r="N43" s="731"/>
      <c r="O43" s="731"/>
      <c r="P43" s="731"/>
      <c r="Q43" s="731"/>
      <c r="R43" s="446"/>
      <c r="S43" s="21"/>
      <c r="T43" s="27"/>
    </row>
    <row r="44" spans="1:28" ht="15" customHeight="1" x14ac:dyDescent="0.25">
      <c r="B44" s="738" t="s">
        <v>523</v>
      </c>
      <c r="C44" s="738"/>
      <c r="D44" s="738"/>
      <c r="E44" s="738"/>
      <c r="F44" s="738"/>
      <c r="G44" s="738"/>
      <c r="H44" s="738"/>
      <c r="I44" s="739"/>
      <c r="J44" s="699" t="str">
        <f>IF(SUM(H35,L35)=SUM(P77,P127,P175, P224, P271, P316, P358),"Yes","No - Please review your entries.")</f>
        <v>Yes</v>
      </c>
      <c r="K44" s="699"/>
      <c r="L44" s="699"/>
      <c r="M44" s="699"/>
      <c r="N44" s="732"/>
      <c r="O44" s="670"/>
      <c r="P44" s="670"/>
      <c r="Q44" s="670"/>
      <c r="R44" s="446"/>
      <c r="S44" s="21"/>
      <c r="T44" s="27"/>
    </row>
    <row r="45" spans="1:28" ht="15" customHeight="1" x14ac:dyDescent="0.25">
      <c r="B45" s="670"/>
      <c r="C45" s="670"/>
      <c r="D45" s="670"/>
      <c r="E45" s="670"/>
      <c r="F45" s="670"/>
      <c r="G45" s="670"/>
      <c r="H45" s="670"/>
      <c r="I45" s="670"/>
      <c r="J45" s="670"/>
      <c r="K45" s="670"/>
      <c r="L45" s="670"/>
      <c r="M45" s="670"/>
      <c r="N45" s="670"/>
      <c r="O45" s="670"/>
      <c r="P45" s="670"/>
      <c r="Q45" s="670"/>
      <c r="R45" s="446"/>
      <c r="S45" s="21"/>
      <c r="T45" s="27"/>
    </row>
    <row r="46" spans="1:28" s="32" customFormat="1" ht="15" customHeight="1" x14ac:dyDescent="0.25">
      <c r="A46" s="672"/>
      <c r="B46" s="733" t="s">
        <v>64</v>
      </c>
      <c r="C46" s="733"/>
      <c r="D46" s="733"/>
      <c r="E46" s="733"/>
      <c r="F46" s="733"/>
      <c r="G46" s="733"/>
      <c r="H46" s="733"/>
      <c r="I46" s="733"/>
      <c r="J46" s="733"/>
      <c r="K46" s="733"/>
      <c r="L46" s="733"/>
      <c r="M46" s="733"/>
      <c r="N46" s="733"/>
      <c r="O46" s="733"/>
      <c r="P46" s="733"/>
      <c r="Q46" s="733"/>
      <c r="R46" s="446"/>
      <c r="S46" s="21"/>
      <c r="T46" s="31"/>
    </row>
    <row r="47" spans="1:28" ht="26.25" customHeight="1" x14ac:dyDescent="0.25">
      <c r="B47" s="734" t="s">
        <v>267</v>
      </c>
      <c r="C47" s="735"/>
      <c r="D47" s="735"/>
      <c r="E47" s="735"/>
      <c r="F47" s="735"/>
      <c r="G47" s="735"/>
      <c r="H47" s="735"/>
      <c r="I47" s="735"/>
      <c r="J47" s="735"/>
      <c r="K47" s="735"/>
      <c r="L47" s="735"/>
      <c r="M47" s="735"/>
      <c r="N47" s="735"/>
      <c r="O47" s="735"/>
      <c r="P47" s="735"/>
      <c r="Q47" s="736"/>
      <c r="R47" s="446"/>
      <c r="S47" s="21"/>
      <c r="T47" s="27"/>
    </row>
    <row r="48" spans="1:28" s="34" customFormat="1" ht="112.5" customHeight="1" x14ac:dyDescent="0.25">
      <c r="A48" s="672"/>
      <c r="B48" s="743"/>
      <c r="C48" s="744"/>
      <c r="D48" s="744"/>
      <c r="E48" s="744"/>
      <c r="F48" s="744"/>
      <c r="G48" s="744"/>
      <c r="H48" s="744"/>
      <c r="I48" s="744"/>
      <c r="J48" s="744"/>
      <c r="K48" s="744"/>
      <c r="L48" s="744"/>
      <c r="M48" s="744"/>
      <c r="N48" s="744"/>
      <c r="O48" s="744"/>
      <c r="P48" s="744"/>
      <c r="Q48" s="745"/>
      <c r="R48" s="446"/>
      <c r="S48" s="21"/>
      <c r="T48" s="33"/>
      <c r="AB48" s="35"/>
    </row>
    <row r="49" spans="1:28" s="34" customFormat="1" ht="112.5" customHeight="1" x14ac:dyDescent="0.25">
      <c r="A49" s="672"/>
      <c r="B49" s="726"/>
      <c r="C49" s="727"/>
      <c r="D49" s="727"/>
      <c r="E49" s="727"/>
      <c r="F49" s="727"/>
      <c r="G49" s="727"/>
      <c r="H49" s="727"/>
      <c r="I49" s="727"/>
      <c r="J49" s="727"/>
      <c r="K49" s="727"/>
      <c r="L49" s="727"/>
      <c r="M49" s="727"/>
      <c r="N49" s="727"/>
      <c r="O49" s="727"/>
      <c r="P49" s="727"/>
      <c r="Q49" s="728"/>
      <c r="R49" s="446"/>
      <c r="S49" s="21"/>
      <c r="T49" s="33"/>
      <c r="AB49" s="35"/>
    </row>
    <row r="50" spans="1:28" s="1" customFormat="1" ht="15" customHeight="1" x14ac:dyDescent="0.25">
      <c r="A50" s="672"/>
      <c r="B50" s="707" t="s">
        <v>563</v>
      </c>
      <c r="C50" s="707"/>
      <c r="D50" s="707"/>
      <c r="E50" s="707"/>
      <c r="F50" s="707"/>
      <c r="G50" s="707"/>
      <c r="H50" s="707"/>
      <c r="I50" s="707"/>
      <c r="J50" s="707"/>
      <c r="K50" s="707"/>
      <c r="L50" s="707"/>
      <c r="M50" s="707"/>
      <c r="N50" s="707"/>
      <c r="O50" s="707"/>
      <c r="P50" s="707"/>
      <c r="Q50" s="707"/>
      <c r="R50" s="446"/>
      <c r="S50" s="21"/>
      <c r="T50" s="4"/>
      <c r="AB50" s="2"/>
    </row>
    <row r="51" spans="1:28" s="11" customFormat="1" ht="112.5" customHeight="1" x14ac:dyDescent="0.25">
      <c r="A51" s="672"/>
      <c r="B51" s="708"/>
      <c r="C51" s="708"/>
      <c r="D51" s="708"/>
      <c r="E51" s="708"/>
      <c r="F51" s="708"/>
      <c r="G51" s="708"/>
      <c r="H51" s="708"/>
      <c r="I51" s="708"/>
      <c r="J51" s="708"/>
      <c r="K51" s="708"/>
      <c r="L51" s="708"/>
      <c r="M51" s="708"/>
      <c r="N51" s="708"/>
      <c r="O51" s="708"/>
      <c r="P51" s="708"/>
      <c r="Q51" s="708"/>
      <c r="R51" s="446"/>
      <c r="S51" s="21"/>
      <c r="T51" s="193"/>
      <c r="AB51" s="12"/>
    </row>
    <row r="52" spans="1:28" ht="15" customHeight="1" x14ac:dyDescent="0.25">
      <c r="B52" s="711" t="s">
        <v>1</v>
      </c>
      <c r="C52" s="712"/>
      <c r="D52" s="712"/>
      <c r="E52" s="712"/>
      <c r="F52" s="712"/>
      <c r="G52" s="712"/>
      <c r="H52" s="712"/>
      <c r="I52" s="713"/>
      <c r="J52" s="711" t="s">
        <v>80</v>
      </c>
      <c r="K52" s="712"/>
      <c r="L52" s="712"/>
      <c r="M52" s="713"/>
      <c r="N52" s="714" t="s">
        <v>29</v>
      </c>
      <c r="O52" s="715"/>
      <c r="P52" s="709" t="s">
        <v>2</v>
      </c>
      <c r="Q52" s="709"/>
      <c r="R52" s="446"/>
      <c r="S52" s="21"/>
      <c r="T52" s="27"/>
    </row>
    <row r="53" spans="1:28" s="34" customFormat="1" ht="15" customHeight="1" x14ac:dyDescent="0.25">
      <c r="A53" s="672"/>
      <c r="B53" s="716"/>
      <c r="C53" s="717"/>
      <c r="D53" s="717"/>
      <c r="E53" s="717"/>
      <c r="F53" s="717"/>
      <c r="G53" s="717"/>
      <c r="H53" s="717"/>
      <c r="I53" s="718"/>
      <c r="J53" s="719"/>
      <c r="K53" s="720"/>
      <c r="L53" s="720"/>
      <c r="M53" s="721"/>
      <c r="N53" s="722"/>
      <c r="O53" s="723"/>
      <c r="P53" s="710"/>
      <c r="Q53" s="710"/>
      <c r="R53" s="446"/>
      <c r="S53" s="21"/>
      <c r="T53" s="33"/>
      <c r="AB53" s="35"/>
    </row>
    <row r="54" spans="1:28" s="34" customFormat="1" ht="15" customHeight="1" x14ac:dyDescent="0.25">
      <c r="A54" s="672"/>
      <c r="B54" s="704"/>
      <c r="C54" s="704"/>
      <c r="D54" s="704"/>
      <c r="E54" s="704"/>
      <c r="F54" s="704"/>
      <c r="G54" s="704"/>
      <c r="H54" s="704"/>
      <c r="I54" s="704"/>
      <c r="J54" s="705"/>
      <c r="K54" s="705"/>
      <c r="L54" s="705"/>
      <c r="M54" s="705"/>
      <c r="N54" s="706"/>
      <c r="O54" s="706"/>
      <c r="P54" s="710"/>
      <c r="Q54" s="710"/>
      <c r="R54" s="446"/>
      <c r="S54" s="21"/>
      <c r="T54" s="33"/>
      <c r="AB54" s="35"/>
    </row>
    <row r="55" spans="1:28" s="34" customFormat="1" ht="15" customHeight="1" x14ac:dyDescent="0.25">
      <c r="A55" s="672"/>
      <c r="B55" s="704"/>
      <c r="C55" s="704"/>
      <c r="D55" s="704"/>
      <c r="E55" s="704"/>
      <c r="F55" s="704"/>
      <c r="G55" s="704"/>
      <c r="H55" s="704"/>
      <c r="I55" s="704"/>
      <c r="J55" s="705"/>
      <c r="K55" s="705"/>
      <c r="L55" s="705"/>
      <c r="M55" s="705"/>
      <c r="N55" s="706"/>
      <c r="O55" s="706"/>
      <c r="P55" s="710"/>
      <c r="Q55" s="710"/>
      <c r="R55" s="446"/>
      <c r="S55" s="21"/>
      <c r="T55" s="33"/>
      <c r="AB55" s="35"/>
    </row>
    <row r="56" spans="1:28" s="34" customFormat="1" ht="15" customHeight="1" x14ac:dyDescent="0.25">
      <c r="A56" s="672"/>
      <c r="B56" s="704"/>
      <c r="C56" s="704"/>
      <c r="D56" s="704"/>
      <c r="E56" s="704"/>
      <c r="F56" s="704"/>
      <c r="G56" s="704"/>
      <c r="H56" s="704"/>
      <c r="I56" s="704"/>
      <c r="J56" s="705"/>
      <c r="K56" s="705"/>
      <c r="L56" s="705"/>
      <c r="M56" s="705"/>
      <c r="N56" s="706"/>
      <c r="O56" s="706"/>
      <c r="P56" s="710"/>
      <c r="Q56" s="710"/>
      <c r="R56" s="446"/>
      <c r="S56" s="21"/>
      <c r="T56" s="33"/>
      <c r="AB56" s="35"/>
    </row>
    <row r="57" spans="1:28" s="34" customFormat="1" ht="15" customHeight="1" x14ac:dyDescent="0.25">
      <c r="A57" s="672"/>
      <c r="B57" s="704"/>
      <c r="C57" s="704"/>
      <c r="D57" s="704"/>
      <c r="E57" s="704"/>
      <c r="F57" s="704"/>
      <c r="G57" s="704"/>
      <c r="H57" s="704"/>
      <c r="I57" s="704"/>
      <c r="J57" s="705"/>
      <c r="K57" s="705"/>
      <c r="L57" s="705"/>
      <c r="M57" s="705"/>
      <c r="N57" s="706"/>
      <c r="O57" s="706"/>
      <c r="P57" s="710"/>
      <c r="Q57" s="710"/>
      <c r="R57" s="446"/>
      <c r="S57" s="21"/>
      <c r="T57" s="33"/>
      <c r="AB57" s="35"/>
    </row>
    <row r="58" spans="1:28" s="34" customFormat="1" ht="15" customHeight="1" x14ac:dyDescent="0.25">
      <c r="A58" s="672"/>
      <c r="B58" s="704"/>
      <c r="C58" s="704"/>
      <c r="D58" s="704"/>
      <c r="E58" s="704"/>
      <c r="F58" s="704"/>
      <c r="G58" s="704"/>
      <c r="H58" s="704"/>
      <c r="I58" s="704"/>
      <c r="J58" s="705"/>
      <c r="K58" s="705"/>
      <c r="L58" s="705"/>
      <c r="M58" s="705"/>
      <c r="N58" s="706"/>
      <c r="O58" s="706"/>
      <c r="P58" s="710"/>
      <c r="Q58" s="710"/>
      <c r="R58" s="446"/>
      <c r="S58" s="21"/>
      <c r="T58" s="33"/>
      <c r="AB58" s="35"/>
    </row>
    <row r="59" spans="1:28" s="34" customFormat="1" ht="15" customHeight="1" x14ac:dyDescent="0.25">
      <c r="A59" s="672"/>
      <c r="B59" s="704"/>
      <c r="C59" s="704"/>
      <c r="D59" s="704"/>
      <c r="E59" s="704"/>
      <c r="F59" s="704"/>
      <c r="G59" s="704"/>
      <c r="H59" s="704"/>
      <c r="I59" s="704"/>
      <c r="J59" s="705"/>
      <c r="K59" s="705"/>
      <c r="L59" s="705"/>
      <c r="M59" s="705"/>
      <c r="N59" s="706"/>
      <c r="O59" s="706"/>
      <c r="P59" s="710"/>
      <c r="Q59" s="710"/>
      <c r="R59" s="446"/>
      <c r="S59" s="21"/>
      <c r="T59" s="33"/>
      <c r="AB59" s="35"/>
    </row>
    <row r="60" spans="1:28" s="34" customFormat="1" ht="15" customHeight="1" x14ac:dyDescent="0.25">
      <c r="A60" s="672"/>
      <c r="B60" s="704"/>
      <c r="C60" s="704"/>
      <c r="D60" s="704"/>
      <c r="E60" s="704"/>
      <c r="F60" s="704"/>
      <c r="G60" s="704"/>
      <c r="H60" s="704"/>
      <c r="I60" s="704"/>
      <c r="J60" s="705"/>
      <c r="K60" s="705"/>
      <c r="L60" s="705"/>
      <c r="M60" s="705"/>
      <c r="N60" s="706"/>
      <c r="O60" s="706"/>
      <c r="P60" s="710"/>
      <c r="Q60" s="710"/>
      <c r="R60" s="446"/>
      <c r="S60" s="21"/>
      <c r="T60" s="33"/>
      <c r="AB60" s="35"/>
    </row>
    <row r="61" spans="1:28" s="34" customFormat="1" ht="15" customHeight="1" x14ac:dyDescent="0.25">
      <c r="A61" s="672"/>
      <c r="B61" s="704"/>
      <c r="C61" s="704"/>
      <c r="D61" s="704"/>
      <c r="E61" s="704"/>
      <c r="F61" s="704"/>
      <c r="G61" s="704"/>
      <c r="H61" s="704"/>
      <c r="I61" s="704"/>
      <c r="J61" s="705"/>
      <c r="K61" s="705"/>
      <c r="L61" s="705"/>
      <c r="M61" s="705"/>
      <c r="N61" s="706"/>
      <c r="O61" s="706"/>
      <c r="P61" s="710"/>
      <c r="Q61" s="710"/>
      <c r="R61" s="446"/>
      <c r="S61" s="21"/>
      <c r="T61" s="33"/>
      <c r="AB61" s="35"/>
    </row>
    <row r="62" spans="1:28" s="34" customFormat="1" ht="15" customHeight="1" x14ac:dyDescent="0.25">
      <c r="A62" s="672"/>
      <c r="B62" s="704"/>
      <c r="C62" s="704"/>
      <c r="D62" s="704"/>
      <c r="E62" s="704"/>
      <c r="F62" s="704"/>
      <c r="G62" s="704"/>
      <c r="H62" s="704"/>
      <c r="I62" s="704"/>
      <c r="J62" s="705"/>
      <c r="K62" s="705"/>
      <c r="L62" s="705"/>
      <c r="M62" s="705"/>
      <c r="N62" s="706"/>
      <c r="O62" s="706"/>
      <c r="P62" s="710"/>
      <c r="Q62" s="710"/>
      <c r="R62" s="446"/>
      <c r="S62" s="21"/>
      <c r="T62" s="33"/>
      <c r="AB62" s="35"/>
    </row>
    <row r="63" spans="1:28" s="34" customFormat="1" ht="15" customHeight="1" x14ac:dyDescent="0.25">
      <c r="A63" s="672"/>
      <c r="B63" s="704"/>
      <c r="C63" s="704"/>
      <c r="D63" s="704"/>
      <c r="E63" s="704"/>
      <c r="F63" s="704"/>
      <c r="G63" s="704"/>
      <c r="H63" s="704"/>
      <c r="I63" s="704"/>
      <c r="J63" s="705"/>
      <c r="K63" s="705"/>
      <c r="L63" s="705"/>
      <c r="M63" s="705"/>
      <c r="N63" s="706"/>
      <c r="O63" s="706"/>
      <c r="P63" s="710"/>
      <c r="Q63" s="710"/>
      <c r="R63" s="446"/>
      <c r="S63" s="21"/>
      <c r="T63" s="33"/>
      <c r="AB63" s="35"/>
    </row>
    <row r="64" spans="1:28" s="34" customFormat="1" ht="15" customHeight="1" x14ac:dyDescent="0.25">
      <c r="A64" s="672"/>
      <c r="B64" s="704"/>
      <c r="C64" s="704"/>
      <c r="D64" s="704"/>
      <c r="E64" s="704"/>
      <c r="F64" s="704"/>
      <c r="G64" s="704"/>
      <c r="H64" s="704"/>
      <c r="I64" s="704"/>
      <c r="J64" s="705"/>
      <c r="K64" s="705"/>
      <c r="L64" s="705"/>
      <c r="M64" s="705"/>
      <c r="N64" s="706"/>
      <c r="O64" s="706"/>
      <c r="P64" s="710"/>
      <c r="Q64" s="710"/>
      <c r="R64" s="446"/>
      <c r="S64" s="21"/>
      <c r="T64" s="33"/>
      <c r="AB64" s="35"/>
    </row>
    <row r="65" spans="1:28" s="34" customFormat="1" ht="15" customHeight="1" x14ac:dyDescent="0.25">
      <c r="A65" s="672"/>
      <c r="B65" s="704"/>
      <c r="C65" s="704"/>
      <c r="D65" s="704"/>
      <c r="E65" s="704"/>
      <c r="F65" s="704"/>
      <c r="G65" s="704"/>
      <c r="H65" s="704"/>
      <c r="I65" s="704"/>
      <c r="J65" s="705"/>
      <c r="K65" s="705"/>
      <c r="L65" s="705"/>
      <c r="M65" s="705"/>
      <c r="N65" s="706"/>
      <c r="O65" s="706"/>
      <c r="P65" s="710"/>
      <c r="Q65" s="710"/>
      <c r="R65" s="446"/>
      <c r="S65" s="21"/>
      <c r="T65" s="33"/>
      <c r="AB65" s="35"/>
    </row>
    <row r="66" spans="1:28" s="34" customFormat="1" ht="15" customHeight="1" x14ac:dyDescent="0.25">
      <c r="A66" s="672"/>
      <c r="B66" s="704"/>
      <c r="C66" s="704"/>
      <c r="D66" s="704"/>
      <c r="E66" s="704"/>
      <c r="F66" s="704"/>
      <c r="G66" s="704"/>
      <c r="H66" s="704"/>
      <c r="I66" s="704"/>
      <c r="J66" s="705"/>
      <c r="K66" s="705"/>
      <c r="L66" s="705"/>
      <c r="M66" s="705"/>
      <c r="N66" s="706"/>
      <c r="O66" s="706"/>
      <c r="P66" s="710"/>
      <c r="Q66" s="710"/>
      <c r="R66" s="446"/>
      <c r="S66" s="21"/>
      <c r="T66" s="33"/>
      <c r="AB66" s="35"/>
    </row>
    <row r="67" spans="1:28" s="34" customFormat="1" ht="15" customHeight="1" x14ac:dyDescent="0.25">
      <c r="A67" s="672"/>
      <c r="B67" s="704"/>
      <c r="C67" s="704"/>
      <c r="D67" s="704"/>
      <c r="E67" s="704"/>
      <c r="F67" s="704"/>
      <c r="G67" s="704"/>
      <c r="H67" s="704"/>
      <c r="I67" s="704"/>
      <c r="J67" s="705"/>
      <c r="K67" s="705"/>
      <c r="L67" s="705"/>
      <c r="M67" s="705"/>
      <c r="N67" s="706"/>
      <c r="O67" s="706"/>
      <c r="P67" s="710"/>
      <c r="Q67" s="710"/>
      <c r="R67" s="446"/>
      <c r="S67" s="21"/>
      <c r="T67" s="33"/>
      <c r="AB67" s="35"/>
    </row>
    <row r="68" spans="1:28" s="34" customFormat="1" ht="15" customHeight="1" x14ac:dyDescent="0.25">
      <c r="A68" s="672"/>
      <c r="B68" s="704"/>
      <c r="C68" s="704"/>
      <c r="D68" s="704"/>
      <c r="E68" s="704"/>
      <c r="F68" s="704"/>
      <c r="G68" s="704"/>
      <c r="H68" s="704"/>
      <c r="I68" s="704"/>
      <c r="J68" s="705"/>
      <c r="K68" s="705"/>
      <c r="L68" s="705"/>
      <c r="M68" s="705"/>
      <c r="N68" s="706"/>
      <c r="O68" s="706"/>
      <c r="P68" s="710"/>
      <c r="Q68" s="710"/>
      <c r="R68" s="446"/>
      <c r="S68" s="21"/>
      <c r="T68" s="33"/>
      <c r="AB68" s="35"/>
    </row>
    <row r="69" spans="1:28" s="34" customFormat="1" ht="15" customHeight="1" x14ac:dyDescent="0.25">
      <c r="A69" s="672"/>
      <c r="B69" s="704"/>
      <c r="C69" s="704"/>
      <c r="D69" s="704"/>
      <c r="E69" s="704"/>
      <c r="F69" s="704"/>
      <c r="G69" s="704"/>
      <c r="H69" s="704"/>
      <c r="I69" s="704"/>
      <c r="J69" s="705"/>
      <c r="K69" s="705"/>
      <c r="L69" s="705"/>
      <c r="M69" s="705"/>
      <c r="N69" s="706"/>
      <c r="O69" s="706"/>
      <c r="P69" s="710"/>
      <c r="Q69" s="710"/>
      <c r="R69" s="446"/>
      <c r="S69" s="21"/>
      <c r="T69" s="33"/>
      <c r="AB69" s="35"/>
    </row>
    <row r="70" spans="1:28" s="34" customFormat="1" ht="15" customHeight="1" x14ac:dyDescent="0.25">
      <c r="A70" s="672"/>
      <c r="B70" s="704"/>
      <c r="C70" s="704"/>
      <c r="D70" s="704"/>
      <c r="E70" s="704"/>
      <c r="F70" s="704"/>
      <c r="G70" s="704"/>
      <c r="H70" s="704"/>
      <c r="I70" s="704"/>
      <c r="J70" s="705"/>
      <c r="K70" s="705"/>
      <c r="L70" s="705"/>
      <c r="M70" s="705"/>
      <c r="N70" s="706"/>
      <c r="O70" s="706"/>
      <c r="P70" s="710"/>
      <c r="Q70" s="710"/>
      <c r="R70" s="446"/>
      <c r="S70" s="21"/>
      <c r="T70" s="33"/>
      <c r="AB70" s="35"/>
    </row>
    <row r="71" spans="1:28" s="34" customFormat="1" ht="15" customHeight="1" x14ac:dyDescent="0.25">
      <c r="A71" s="672"/>
      <c r="B71" s="704"/>
      <c r="C71" s="704"/>
      <c r="D71" s="704"/>
      <c r="E71" s="704"/>
      <c r="F71" s="704"/>
      <c r="G71" s="704"/>
      <c r="H71" s="704"/>
      <c r="I71" s="704"/>
      <c r="J71" s="705"/>
      <c r="K71" s="705"/>
      <c r="L71" s="705"/>
      <c r="M71" s="705"/>
      <c r="N71" s="706"/>
      <c r="O71" s="706"/>
      <c r="P71" s="710"/>
      <c r="Q71" s="710"/>
      <c r="R71" s="446"/>
      <c r="S71" s="21"/>
      <c r="T71" s="33"/>
      <c r="AB71" s="35"/>
    </row>
    <row r="72" spans="1:28" s="34" customFormat="1" ht="15" customHeight="1" x14ac:dyDescent="0.25">
      <c r="A72" s="672"/>
      <c r="B72" s="704"/>
      <c r="C72" s="704"/>
      <c r="D72" s="704"/>
      <c r="E72" s="704"/>
      <c r="F72" s="704"/>
      <c r="G72" s="704"/>
      <c r="H72" s="704"/>
      <c r="I72" s="704"/>
      <c r="J72" s="705"/>
      <c r="K72" s="705"/>
      <c r="L72" s="705"/>
      <c r="M72" s="705"/>
      <c r="N72" s="706"/>
      <c r="O72" s="706"/>
      <c r="P72" s="710"/>
      <c r="Q72" s="710"/>
      <c r="R72" s="446"/>
      <c r="S72" s="21"/>
      <c r="T72" s="33"/>
      <c r="AB72" s="35"/>
    </row>
    <row r="73" spans="1:28" s="34" customFormat="1" ht="15" customHeight="1" x14ac:dyDescent="0.25">
      <c r="A73" s="672"/>
      <c r="B73" s="716"/>
      <c r="C73" s="717"/>
      <c r="D73" s="717"/>
      <c r="E73" s="717"/>
      <c r="F73" s="717"/>
      <c r="G73" s="717"/>
      <c r="H73" s="717"/>
      <c r="I73" s="717"/>
      <c r="J73" s="705"/>
      <c r="K73" s="705"/>
      <c r="L73" s="705"/>
      <c r="M73" s="705"/>
      <c r="N73" s="706"/>
      <c r="O73" s="706"/>
      <c r="P73" s="710"/>
      <c r="Q73" s="710"/>
      <c r="R73" s="446"/>
      <c r="S73" s="21"/>
      <c r="T73" s="33"/>
      <c r="AB73" s="35"/>
    </row>
    <row r="74" spans="1:28" s="34" customFormat="1" ht="15" customHeight="1" x14ac:dyDescent="0.25">
      <c r="A74" s="672"/>
      <c r="B74" s="704"/>
      <c r="C74" s="704"/>
      <c r="D74" s="704"/>
      <c r="E74" s="704"/>
      <c r="F74" s="704"/>
      <c r="G74" s="704"/>
      <c r="H74" s="704"/>
      <c r="I74" s="704"/>
      <c r="J74" s="705"/>
      <c r="K74" s="705"/>
      <c r="L74" s="705"/>
      <c r="M74" s="705"/>
      <c r="N74" s="706"/>
      <c r="O74" s="706"/>
      <c r="P74" s="710"/>
      <c r="Q74" s="710"/>
      <c r="R74" s="446"/>
      <c r="S74" s="21"/>
      <c r="T74" s="33"/>
      <c r="AB74" s="35"/>
    </row>
    <row r="75" spans="1:28" s="34" customFormat="1" ht="15" customHeight="1" x14ac:dyDescent="0.25">
      <c r="A75" s="672"/>
      <c r="B75" s="704"/>
      <c r="C75" s="704"/>
      <c r="D75" s="704"/>
      <c r="E75" s="704"/>
      <c r="F75" s="704"/>
      <c r="G75" s="704"/>
      <c r="H75" s="704"/>
      <c r="I75" s="704"/>
      <c r="J75" s="705"/>
      <c r="K75" s="705"/>
      <c r="L75" s="705"/>
      <c r="M75" s="705"/>
      <c r="N75" s="706"/>
      <c r="O75" s="706"/>
      <c r="P75" s="710"/>
      <c r="Q75" s="710"/>
      <c r="R75" s="446"/>
      <c r="S75" s="21"/>
      <c r="T75" s="33"/>
      <c r="AB75" s="35"/>
    </row>
    <row r="76" spans="1:28" s="34" customFormat="1" ht="15" customHeight="1" x14ac:dyDescent="0.25">
      <c r="A76" s="672"/>
      <c r="B76" s="704"/>
      <c r="C76" s="704"/>
      <c r="D76" s="704"/>
      <c r="E76" s="704"/>
      <c r="F76" s="704"/>
      <c r="G76" s="704"/>
      <c r="H76" s="704"/>
      <c r="I76" s="704"/>
      <c r="J76" s="705"/>
      <c r="K76" s="705"/>
      <c r="L76" s="705"/>
      <c r="M76" s="705"/>
      <c r="N76" s="706"/>
      <c r="O76" s="706"/>
      <c r="P76" s="710"/>
      <c r="Q76" s="710"/>
      <c r="R76" s="446"/>
      <c r="S76" s="21"/>
      <c r="T76" s="33"/>
      <c r="AB76" s="35"/>
    </row>
    <row r="77" spans="1:28" ht="15" customHeight="1" x14ac:dyDescent="0.25">
      <c r="B77" s="307"/>
      <c r="C77" s="307"/>
      <c r="D77" s="307"/>
      <c r="E77" s="307"/>
      <c r="F77" s="307" t="s">
        <v>4</v>
      </c>
      <c r="J77" s="746" t="s">
        <v>3</v>
      </c>
      <c r="K77" s="746"/>
      <c r="L77" s="746"/>
      <c r="M77" s="747"/>
      <c r="N77" s="757">
        <f>SUM(N53:O76)</f>
        <v>0</v>
      </c>
      <c r="O77" s="758"/>
      <c r="P77" s="755">
        <f>SUM(P53:Q76)</f>
        <v>0</v>
      </c>
      <c r="Q77" s="756"/>
      <c r="R77" s="446"/>
      <c r="S77" s="21"/>
      <c r="T77" s="27"/>
    </row>
    <row r="78" spans="1:28" ht="11.25" customHeight="1" x14ac:dyDescent="0.25">
      <c r="B78" s="310"/>
      <c r="C78" s="310"/>
      <c r="D78" s="310"/>
      <c r="R78" s="446"/>
      <c r="S78" s="21"/>
      <c r="T78" s="27"/>
    </row>
    <row r="79" spans="1:28" ht="15" customHeight="1" x14ac:dyDescent="0.25">
      <c r="B79" s="670" t="s">
        <v>264</v>
      </c>
      <c r="C79" s="670"/>
      <c r="D79" s="670"/>
      <c r="E79" s="670"/>
      <c r="F79" s="670"/>
      <c r="G79" s="670"/>
      <c r="H79" s="670"/>
      <c r="I79" s="670"/>
      <c r="J79" s="670"/>
      <c r="K79" s="670"/>
      <c r="L79" s="670"/>
      <c r="M79" s="670"/>
      <c r="N79" s="670"/>
      <c r="O79" s="670"/>
      <c r="P79" s="670"/>
      <c r="Q79" s="670"/>
      <c r="R79" s="446"/>
      <c r="S79" s="21"/>
      <c r="T79" s="27"/>
    </row>
    <row r="80" spans="1:28" s="6" customFormat="1" ht="28.5" customHeight="1" x14ac:dyDescent="0.2">
      <c r="A80" s="672"/>
      <c r="B80" s="237" t="str">
        <f>'Main Page'!$G$9</f>
        <v>2026-2027</v>
      </c>
      <c r="C80" s="238"/>
      <c r="D80" s="238" t="s">
        <v>49</v>
      </c>
      <c r="E80" s="238" t="str">
        <f>'Main Page'!$F$13</f>
        <v>Albemarle County Public Schools</v>
      </c>
      <c r="F80" s="238"/>
      <c r="G80" s="239"/>
      <c r="H80" s="239"/>
      <c r="I80" s="238" t="s">
        <v>48</v>
      </c>
      <c r="J80" s="240">
        <f>'Main Page'!$F$14</f>
        <v>2</v>
      </c>
      <c r="K80" s="446" t="str">
        <f>'Main Page'!$B$6</f>
        <v xml:space="preserve">Title III, Part A, Language Instruction for English Learners and Immigrant Students </v>
      </c>
      <c r="L80" s="446"/>
      <c r="M80" s="446"/>
      <c r="N80" s="446"/>
      <c r="O80" s="446"/>
      <c r="P80" s="446"/>
      <c r="Q80" s="446"/>
      <c r="R80" s="446"/>
      <c r="S80" s="21"/>
      <c r="T80" s="21"/>
    </row>
    <row r="81" spans="1:28" ht="25.5" customHeight="1" x14ac:dyDescent="0.25">
      <c r="B81" s="733" t="s">
        <v>0</v>
      </c>
      <c r="C81" s="733"/>
      <c r="D81" s="733"/>
      <c r="E81" s="733"/>
      <c r="F81" s="733"/>
      <c r="G81" s="733"/>
      <c r="H81" s="733"/>
      <c r="I81" s="733"/>
      <c r="J81" s="733"/>
      <c r="K81" s="733"/>
      <c r="L81" s="733"/>
      <c r="M81" s="733"/>
      <c r="N81" s="733"/>
      <c r="O81" s="733"/>
      <c r="P81" s="733"/>
      <c r="Q81" s="733"/>
      <c r="R81" s="446"/>
      <c r="S81" s="21"/>
      <c r="T81" s="27"/>
    </row>
    <row r="82" spans="1:28" ht="15" customHeight="1" x14ac:dyDescent="0.25">
      <c r="B82" s="740" t="s">
        <v>356</v>
      </c>
      <c r="C82" s="741"/>
      <c r="D82" s="741"/>
      <c r="E82" s="741"/>
      <c r="F82" s="741"/>
      <c r="G82" s="741"/>
      <c r="H82" s="741"/>
      <c r="I82" s="741"/>
      <c r="J82" s="741"/>
      <c r="K82" s="741"/>
      <c r="L82" s="741"/>
      <c r="M82" s="741"/>
      <c r="N82" s="741"/>
      <c r="O82" s="741"/>
      <c r="P82" s="741"/>
      <c r="Q82" s="742"/>
      <c r="R82" s="446"/>
      <c r="S82" s="21"/>
      <c r="T82" s="27"/>
    </row>
    <row r="83" spans="1:28" s="34" customFormat="1" ht="112.5" customHeight="1" x14ac:dyDescent="0.25">
      <c r="A83" s="672"/>
      <c r="B83" s="743"/>
      <c r="C83" s="744"/>
      <c r="D83" s="744"/>
      <c r="E83" s="744"/>
      <c r="F83" s="744"/>
      <c r="G83" s="744"/>
      <c r="H83" s="744"/>
      <c r="I83" s="744"/>
      <c r="J83" s="744"/>
      <c r="K83" s="744"/>
      <c r="L83" s="744"/>
      <c r="M83" s="744"/>
      <c r="N83" s="744"/>
      <c r="O83" s="744"/>
      <c r="P83" s="744"/>
      <c r="Q83" s="745"/>
      <c r="R83" s="446"/>
      <c r="S83" s="21"/>
      <c r="T83" s="33"/>
      <c r="AB83" s="35"/>
    </row>
    <row r="84" spans="1:28" s="34" customFormat="1" ht="112.5" customHeight="1" x14ac:dyDescent="0.25">
      <c r="A84" s="672"/>
      <c r="B84" s="726"/>
      <c r="C84" s="727"/>
      <c r="D84" s="727"/>
      <c r="E84" s="727"/>
      <c r="F84" s="727"/>
      <c r="G84" s="727"/>
      <c r="H84" s="727"/>
      <c r="I84" s="727"/>
      <c r="J84" s="727"/>
      <c r="K84" s="727"/>
      <c r="L84" s="727"/>
      <c r="M84" s="727"/>
      <c r="N84" s="727"/>
      <c r="O84" s="727"/>
      <c r="P84" s="727"/>
      <c r="Q84" s="728"/>
      <c r="R84" s="446"/>
      <c r="S84" s="21"/>
      <c r="T84" s="33"/>
      <c r="AB84" s="35"/>
    </row>
    <row r="85" spans="1:28" s="1" customFormat="1" ht="15" customHeight="1" x14ac:dyDescent="0.25">
      <c r="A85" s="672"/>
      <c r="B85" s="707" t="s">
        <v>563</v>
      </c>
      <c r="C85" s="707"/>
      <c r="D85" s="707"/>
      <c r="E85" s="707"/>
      <c r="F85" s="707"/>
      <c r="G85" s="707"/>
      <c r="H85" s="707"/>
      <c r="I85" s="707"/>
      <c r="J85" s="707"/>
      <c r="K85" s="707"/>
      <c r="L85" s="707"/>
      <c r="M85" s="707"/>
      <c r="N85" s="707"/>
      <c r="O85" s="707"/>
      <c r="P85" s="707"/>
      <c r="Q85" s="707"/>
      <c r="R85" s="446"/>
      <c r="S85" s="21"/>
      <c r="T85" s="4"/>
      <c r="AB85" s="2"/>
    </row>
    <row r="86" spans="1:28" s="11" customFormat="1" ht="112.5" customHeight="1" x14ac:dyDescent="0.25">
      <c r="A86" s="672"/>
      <c r="B86" s="708"/>
      <c r="C86" s="708"/>
      <c r="D86" s="708"/>
      <c r="E86" s="708"/>
      <c r="F86" s="708"/>
      <c r="G86" s="708"/>
      <c r="H86" s="708"/>
      <c r="I86" s="708"/>
      <c r="J86" s="708"/>
      <c r="K86" s="708"/>
      <c r="L86" s="708"/>
      <c r="M86" s="708"/>
      <c r="N86" s="708"/>
      <c r="O86" s="708"/>
      <c r="P86" s="708"/>
      <c r="Q86" s="708"/>
      <c r="R86" s="446"/>
      <c r="S86" s="21"/>
      <c r="T86" s="193"/>
      <c r="AB86" s="12"/>
    </row>
    <row r="87" spans="1:28" ht="15" customHeight="1" x14ac:dyDescent="0.25">
      <c r="B87" s="711" t="s">
        <v>1</v>
      </c>
      <c r="C87" s="712"/>
      <c r="D87" s="712"/>
      <c r="E87" s="712"/>
      <c r="F87" s="712"/>
      <c r="G87" s="712"/>
      <c r="H87" s="712"/>
      <c r="I87" s="712"/>
      <c r="J87" s="712"/>
      <c r="K87" s="712"/>
      <c r="L87" s="713"/>
      <c r="M87" s="711" t="s">
        <v>357</v>
      </c>
      <c r="N87" s="712"/>
      <c r="O87" s="713"/>
      <c r="P87" s="714" t="s">
        <v>2</v>
      </c>
      <c r="Q87" s="715"/>
      <c r="R87" s="446"/>
      <c r="S87" s="21"/>
      <c r="T87" s="27"/>
    </row>
    <row r="88" spans="1:28" s="34" customFormat="1" ht="15" customHeight="1" x14ac:dyDescent="0.25">
      <c r="A88" s="672"/>
      <c r="B88" s="716"/>
      <c r="C88" s="717"/>
      <c r="D88" s="717"/>
      <c r="E88" s="717"/>
      <c r="F88" s="717"/>
      <c r="G88" s="717"/>
      <c r="H88" s="717"/>
      <c r="I88" s="717"/>
      <c r="J88" s="717"/>
      <c r="K88" s="717"/>
      <c r="L88" s="718"/>
      <c r="M88" s="705"/>
      <c r="N88" s="705"/>
      <c r="O88" s="705"/>
      <c r="P88" s="710"/>
      <c r="Q88" s="710"/>
      <c r="R88" s="446"/>
      <c r="S88" s="21"/>
      <c r="T88" s="33"/>
      <c r="AB88" s="35"/>
    </row>
    <row r="89" spans="1:28" s="34" customFormat="1" ht="15" customHeight="1" x14ac:dyDescent="0.25">
      <c r="A89" s="672"/>
      <c r="B89" s="716"/>
      <c r="C89" s="717"/>
      <c r="D89" s="717"/>
      <c r="E89" s="717"/>
      <c r="F89" s="717"/>
      <c r="G89" s="717"/>
      <c r="H89" s="717"/>
      <c r="I89" s="717"/>
      <c r="J89" s="717"/>
      <c r="K89" s="717"/>
      <c r="L89" s="718"/>
      <c r="M89" s="705"/>
      <c r="N89" s="705"/>
      <c r="O89" s="705"/>
      <c r="P89" s="710"/>
      <c r="Q89" s="710"/>
      <c r="R89" s="446"/>
      <c r="S89" s="21"/>
      <c r="T89" s="33"/>
      <c r="AB89" s="35"/>
    </row>
    <row r="90" spans="1:28" s="34" customFormat="1" ht="15" customHeight="1" x14ac:dyDescent="0.25">
      <c r="A90" s="672"/>
      <c r="B90" s="716"/>
      <c r="C90" s="717"/>
      <c r="D90" s="717"/>
      <c r="E90" s="717"/>
      <c r="F90" s="717"/>
      <c r="G90" s="717"/>
      <c r="H90" s="717"/>
      <c r="I90" s="717"/>
      <c r="J90" s="717"/>
      <c r="K90" s="717"/>
      <c r="L90" s="718"/>
      <c r="M90" s="705"/>
      <c r="N90" s="705"/>
      <c r="O90" s="705"/>
      <c r="P90" s="710"/>
      <c r="Q90" s="710"/>
      <c r="R90" s="446"/>
      <c r="S90" s="21"/>
      <c r="T90" s="33"/>
      <c r="AB90" s="35"/>
    </row>
    <row r="91" spans="1:28" s="34" customFormat="1" ht="15" customHeight="1" x14ac:dyDescent="0.25">
      <c r="A91" s="672"/>
      <c r="B91" s="716"/>
      <c r="C91" s="717"/>
      <c r="D91" s="717"/>
      <c r="E91" s="717"/>
      <c r="F91" s="717"/>
      <c r="G91" s="717"/>
      <c r="H91" s="717"/>
      <c r="I91" s="717"/>
      <c r="J91" s="717"/>
      <c r="K91" s="717"/>
      <c r="L91" s="718"/>
      <c r="M91" s="705"/>
      <c r="N91" s="705"/>
      <c r="O91" s="705"/>
      <c r="P91" s="710"/>
      <c r="Q91" s="710"/>
      <c r="R91" s="446"/>
      <c r="S91" s="21"/>
      <c r="T91" s="33"/>
      <c r="AB91" s="35"/>
    </row>
    <row r="92" spans="1:28" s="34" customFormat="1" ht="15" customHeight="1" x14ac:dyDescent="0.25">
      <c r="A92" s="672"/>
      <c r="B92" s="716"/>
      <c r="C92" s="717"/>
      <c r="D92" s="717"/>
      <c r="E92" s="717"/>
      <c r="F92" s="717"/>
      <c r="G92" s="717"/>
      <c r="H92" s="717"/>
      <c r="I92" s="717"/>
      <c r="J92" s="717"/>
      <c r="K92" s="717"/>
      <c r="L92" s="718"/>
      <c r="M92" s="705"/>
      <c r="N92" s="705"/>
      <c r="O92" s="705"/>
      <c r="P92" s="710"/>
      <c r="Q92" s="710"/>
      <c r="R92" s="446"/>
      <c r="S92" s="21"/>
      <c r="T92" s="33"/>
      <c r="AB92" s="35"/>
    </row>
    <row r="93" spans="1:28" ht="15" customHeight="1" x14ac:dyDescent="0.25">
      <c r="B93" s="716"/>
      <c r="C93" s="717"/>
      <c r="D93" s="717"/>
      <c r="E93" s="717"/>
      <c r="F93" s="717"/>
      <c r="G93" s="717"/>
      <c r="H93" s="717"/>
      <c r="I93" s="717"/>
      <c r="J93" s="717"/>
      <c r="K93" s="717"/>
      <c r="L93" s="718"/>
      <c r="M93" s="705"/>
      <c r="N93" s="705"/>
      <c r="O93" s="705"/>
      <c r="P93" s="710"/>
      <c r="Q93" s="710"/>
      <c r="R93" s="446"/>
      <c r="S93" s="21"/>
      <c r="T93" s="27"/>
    </row>
    <row r="94" spans="1:28" s="34" customFormat="1" ht="15" customHeight="1" x14ac:dyDescent="0.25">
      <c r="A94" s="672"/>
      <c r="B94" s="716"/>
      <c r="C94" s="717"/>
      <c r="D94" s="717"/>
      <c r="E94" s="717"/>
      <c r="F94" s="717"/>
      <c r="G94" s="717"/>
      <c r="H94" s="717"/>
      <c r="I94" s="717"/>
      <c r="J94" s="717"/>
      <c r="K94" s="717"/>
      <c r="L94" s="718"/>
      <c r="M94" s="705"/>
      <c r="N94" s="705"/>
      <c r="O94" s="705"/>
      <c r="P94" s="710"/>
      <c r="Q94" s="710"/>
      <c r="R94" s="446"/>
      <c r="S94" s="21"/>
      <c r="T94" s="33"/>
      <c r="AB94" s="35"/>
    </row>
    <row r="95" spans="1:28" s="34" customFormat="1" ht="15" customHeight="1" x14ac:dyDescent="0.25">
      <c r="A95" s="672"/>
      <c r="B95" s="716"/>
      <c r="C95" s="717"/>
      <c r="D95" s="717"/>
      <c r="E95" s="717"/>
      <c r="F95" s="717"/>
      <c r="G95" s="717"/>
      <c r="H95" s="717"/>
      <c r="I95" s="717"/>
      <c r="J95" s="717"/>
      <c r="K95" s="717"/>
      <c r="L95" s="718"/>
      <c r="M95" s="705"/>
      <c r="N95" s="705"/>
      <c r="O95" s="705"/>
      <c r="P95" s="710"/>
      <c r="Q95" s="710"/>
      <c r="R95" s="446"/>
      <c r="S95" s="21"/>
      <c r="T95" s="33"/>
      <c r="AB95" s="35"/>
    </row>
    <row r="96" spans="1:28" s="34" customFormat="1" ht="15" customHeight="1" x14ac:dyDescent="0.25">
      <c r="A96" s="672"/>
      <c r="B96" s="716"/>
      <c r="C96" s="717"/>
      <c r="D96" s="717"/>
      <c r="E96" s="717"/>
      <c r="F96" s="717"/>
      <c r="G96" s="717"/>
      <c r="H96" s="717"/>
      <c r="I96" s="717"/>
      <c r="J96" s="717"/>
      <c r="K96" s="717"/>
      <c r="L96" s="718"/>
      <c r="M96" s="705"/>
      <c r="N96" s="705"/>
      <c r="O96" s="705"/>
      <c r="P96" s="710"/>
      <c r="Q96" s="710"/>
      <c r="R96" s="446"/>
      <c r="S96" s="21"/>
      <c r="T96" s="33"/>
      <c r="AB96" s="35"/>
    </row>
    <row r="97" spans="1:28" s="34" customFormat="1" ht="15" customHeight="1" x14ac:dyDescent="0.25">
      <c r="A97" s="672"/>
      <c r="B97" s="716"/>
      <c r="C97" s="717"/>
      <c r="D97" s="717"/>
      <c r="E97" s="717"/>
      <c r="F97" s="717"/>
      <c r="G97" s="717"/>
      <c r="H97" s="717"/>
      <c r="I97" s="717"/>
      <c r="J97" s="717"/>
      <c r="K97" s="717"/>
      <c r="L97" s="718"/>
      <c r="M97" s="705"/>
      <c r="N97" s="705"/>
      <c r="O97" s="705"/>
      <c r="P97" s="710"/>
      <c r="Q97" s="710"/>
      <c r="R97" s="446"/>
      <c r="S97" s="21"/>
      <c r="T97" s="33"/>
      <c r="AB97" s="35"/>
    </row>
    <row r="98" spans="1:28" s="34" customFormat="1" ht="15" customHeight="1" x14ac:dyDescent="0.25">
      <c r="A98" s="672"/>
      <c r="B98" s="716"/>
      <c r="C98" s="717"/>
      <c r="D98" s="717"/>
      <c r="E98" s="717"/>
      <c r="F98" s="717"/>
      <c r="G98" s="717"/>
      <c r="H98" s="717"/>
      <c r="I98" s="717"/>
      <c r="J98" s="717"/>
      <c r="K98" s="717"/>
      <c r="L98" s="718"/>
      <c r="M98" s="705"/>
      <c r="N98" s="705"/>
      <c r="O98" s="705"/>
      <c r="P98" s="710"/>
      <c r="Q98" s="710"/>
      <c r="R98" s="446"/>
      <c r="S98" s="21"/>
      <c r="T98" s="33"/>
      <c r="AB98" s="35"/>
    </row>
    <row r="99" spans="1:28" s="34" customFormat="1" ht="15" customHeight="1" x14ac:dyDescent="0.25">
      <c r="A99" s="672"/>
      <c r="B99" s="716"/>
      <c r="C99" s="717"/>
      <c r="D99" s="717"/>
      <c r="E99" s="717"/>
      <c r="F99" s="717"/>
      <c r="G99" s="717"/>
      <c r="H99" s="717"/>
      <c r="I99" s="717"/>
      <c r="J99" s="717"/>
      <c r="K99" s="717"/>
      <c r="L99" s="718"/>
      <c r="M99" s="705"/>
      <c r="N99" s="705"/>
      <c r="O99" s="705"/>
      <c r="P99" s="710"/>
      <c r="Q99" s="710"/>
      <c r="R99" s="446"/>
      <c r="S99" s="21"/>
      <c r="T99" s="33"/>
      <c r="AB99" s="35"/>
    </row>
    <row r="100" spans="1:28" s="34" customFormat="1" ht="15" customHeight="1" x14ac:dyDescent="0.25">
      <c r="A100" s="672"/>
      <c r="B100" s="716"/>
      <c r="C100" s="717"/>
      <c r="D100" s="717"/>
      <c r="E100" s="717"/>
      <c r="F100" s="717"/>
      <c r="G100" s="717"/>
      <c r="H100" s="717"/>
      <c r="I100" s="717"/>
      <c r="J100" s="717"/>
      <c r="K100" s="717"/>
      <c r="L100" s="718"/>
      <c r="M100" s="705"/>
      <c r="N100" s="705"/>
      <c r="O100" s="705"/>
      <c r="P100" s="710"/>
      <c r="Q100" s="710"/>
      <c r="R100" s="446"/>
      <c r="S100" s="21"/>
      <c r="T100" s="33"/>
      <c r="AB100" s="35"/>
    </row>
    <row r="101" spans="1:28" s="34" customFormat="1" ht="15" customHeight="1" x14ac:dyDescent="0.25">
      <c r="A101" s="672"/>
      <c r="B101" s="716"/>
      <c r="C101" s="717"/>
      <c r="D101" s="717"/>
      <c r="E101" s="717"/>
      <c r="F101" s="717"/>
      <c r="G101" s="717"/>
      <c r="H101" s="717"/>
      <c r="I101" s="717"/>
      <c r="J101" s="717"/>
      <c r="K101" s="717"/>
      <c r="L101" s="718"/>
      <c r="M101" s="705"/>
      <c r="N101" s="705"/>
      <c r="O101" s="705"/>
      <c r="P101" s="710"/>
      <c r="Q101" s="710"/>
      <c r="R101" s="446"/>
      <c r="S101" s="21"/>
      <c r="T101" s="33"/>
      <c r="AB101" s="35"/>
    </row>
    <row r="102" spans="1:28" s="34" customFormat="1" ht="15" customHeight="1" x14ac:dyDescent="0.25">
      <c r="A102" s="672"/>
      <c r="B102" s="716"/>
      <c r="C102" s="717"/>
      <c r="D102" s="717"/>
      <c r="E102" s="717"/>
      <c r="F102" s="717"/>
      <c r="G102" s="717"/>
      <c r="H102" s="717"/>
      <c r="I102" s="717"/>
      <c r="J102" s="717"/>
      <c r="K102" s="717"/>
      <c r="L102" s="718"/>
      <c r="M102" s="705"/>
      <c r="N102" s="705"/>
      <c r="O102" s="705"/>
      <c r="P102" s="710"/>
      <c r="Q102" s="710"/>
      <c r="R102" s="446"/>
      <c r="S102" s="21"/>
      <c r="T102" s="33"/>
      <c r="AB102" s="35"/>
    </row>
    <row r="103" spans="1:28" s="34" customFormat="1" ht="15" customHeight="1" x14ac:dyDescent="0.25">
      <c r="A103" s="672"/>
      <c r="B103" s="716"/>
      <c r="C103" s="717"/>
      <c r="D103" s="717"/>
      <c r="E103" s="717"/>
      <c r="F103" s="717"/>
      <c r="G103" s="717"/>
      <c r="H103" s="717"/>
      <c r="I103" s="717"/>
      <c r="J103" s="717"/>
      <c r="K103" s="717"/>
      <c r="L103" s="718"/>
      <c r="M103" s="705"/>
      <c r="N103" s="705"/>
      <c r="O103" s="705"/>
      <c r="P103" s="710"/>
      <c r="Q103" s="710"/>
      <c r="R103" s="446"/>
      <c r="S103" s="21"/>
      <c r="T103" s="33"/>
      <c r="AB103" s="35"/>
    </row>
    <row r="104" spans="1:28" s="34" customFormat="1" ht="15" customHeight="1" x14ac:dyDescent="0.25">
      <c r="A104" s="672"/>
      <c r="B104" s="716"/>
      <c r="C104" s="717"/>
      <c r="D104" s="717"/>
      <c r="E104" s="717"/>
      <c r="F104" s="717"/>
      <c r="G104" s="717"/>
      <c r="H104" s="717"/>
      <c r="I104" s="717"/>
      <c r="J104" s="717"/>
      <c r="K104" s="717"/>
      <c r="L104" s="718"/>
      <c r="M104" s="705"/>
      <c r="N104" s="705"/>
      <c r="O104" s="705"/>
      <c r="P104" s="710"/>
      <c r="Q104" s="710"/>
      <c r="R104" s="446"/>
      <c r="S104" s="21"/>
      <c r="T104" s="33"/>
      <c r="AB104" s="35"/>
    </row>
    <row r="105" spans="1:28" s="34" customFormat="1" ht="15" customHeight="1" x14ac:dyDescent="0.25">
      <c r="A105" s="672"/>
      <c r="B105" s="716"/>
      <c r="C105" s="717"/>
      <c r="D105" s="717"/>
      <c r="E105" s="717"/>
      <c r="F105" s="717"/>
      <c r="G105" s="717"/>
      <c r="H105" s="717"/>
      <c r="I105" s="717"/>
      <c r="J105" s="717"/>
      <c r="K105" s="717"/>
      <c r="L105" s="718"/>
      <c r="M105" s="705"/>
      <c r="N105" s="705"/>
      <c r="O105" s="705"/>
      <c r="P105" s="710"/>
      <c r="Q105" s="710"/>
      <c r="R105" s="446"/>
      <c r="S105" s="21"/>
      <c r="T105" s="33"/>
      <c r="AB105" s="35"/>
    </row>
    <row r="106" spans="1:28" s="34" customFormat="1" ht="15" customHeight="1" x14ac:dyDescent="0.25">
      <c r="A106" s="672"/>
      <c r="B106" s="716"/>
      <c r="C106" s="717"/>
      <c r="D106" s="717"/>
      <c r="E106" s="717"/>
      <c r="F106" s="717"/>
      <c r="G106" s="717"/>
      <c r="H106" s="717"/>
      <c r="I106" s="717"/>
      <c r="J106" s="717"/>
      <c r="K106" s="717"/>
      <c r="L106" s="718"/>
      <c r="M106" s="705"/>
      <c r="N106" s="705"/>
      <c r="O106" s="705"/>
      <c r="P106" s="710"/>
      <c r="Q106" s="710"/>
      <c r="R106" s="446"/>
      <c r="S106" s="21"/>
      <c r="T106" s="33"/>
      <c r="AB106" s="35"/>
    </row>
    <row r="107" spans="1:28" s="34" customFormat="1" ht="15" customHeight="1" x14ac:dyDescent="0.25">
      <c r="A107" s="672"/>
      <c r="B107" s="716"/>
      <c r="C107" s="717"/>
      <c r="D107" s="717"/>
      <c r="E107" s="717"/>
      <c r="F107" s="717"/>
      <c r="G107" s="717"/>
      <c r="H107" s="717"/>
      <c r="I107" s="717"/>
      <c r="J107" s="717"/>
      <c r="K107" s="717"/>
      <c r="L107" s="718"/>
      <c r="M107" s="705"/>
      <c r="N107" s="705"/>
      <c r="O107" s="705"/>
      <c r="P107" s="710"/>
      <c r="Q107" s="710"/>
      <c r="R107" s="446"/>
      <c r="S107" s="21"/>
      <c r="T107" s="33"/>
      <c r="AB107" s="35"/>
    </row>
    <row r="108" spans="1:28" s="34" customFormat="1" ht="15" customHeight="1" x14ac:dyDescent="0.25">
      <c r="A108" s="672"/>
      <c r="B108" s="716"/>
      <c r="C108" s="717"/>
      <c r="D108" s="717"/>
      <c r="E108" s="717"/>
      <c r="F108" s="717"/>
      <c r="G108" s="717"/>
      <c r="H108" s="717"/>
      <c r="I108" s="717"/>
      <c r="J108" s="717"/>
      <c r="K108" s="717"/>
      <c r="L108" s="718"/>
      <c r="M108" s="705"/>
      <c r="N108" s="705"/>
      <c r="O108" s="705"/>
      <c r="P108" s="710"/>
      <c r="Q108" s="710"/>
      <c r="R108" s="446"/>
      <c r="S108" s="21"/>
      <c r="T108" s="33"/>
      <c r="AB108" s="35"/>
    </row>
    <row r="109" spans="1:28" s="34" customFormat="1" ht="15" customHeight="1" x14ac:dyDescent="0.25">
      <c r="A109" s="672"/>
      <c r="B109" s="716"/>
      <c r="C109" s="717"/>
      <c r="D109" s="717"/>
      <c r="E109" s="717"/>
      <c r="F109" s="717"/>
      <c r="G109" s="717"/>
      <c r="H109" s="717"/>
      <c r="I109" s="717"/>
      <c r="J109" s="717"/>
      <c r="K109" s="717"/>
      <c r="L109" s="718"/>
      <c r="M109" s="705"/>
      <c r="N109" s="705"/>
      <c r="O109" s="705"/>
      <c r="P109" s="710"/>
      <c r="Q109" s="710"/>
      <c r="R109" s="446"/>
      <c r="S109" s="21"/>
      <c r="T109" s="33"/>
      <c r="AB109" s="35"/>
    </row>
    <row r="110" spans="1:28" s="34" customFormat="1" ht="15" customHeight="1" x14ac:dyDescent="0.25">
      <c r="A110" s="672"/>
      <c r="B110" s="716"/>
      <c r="C110" s="717"/>
      <c r="D110" s="717"/>
      <c r="E110" s="717"/>
      <c r="F110" s="717"/>
      <c r="G110" s="717"/>
      <c r="H110" s="717"/>
      <c r="I110" s="717"/>
      <c r="J110" s="717"/>
      <c r="K110" s="717"/>
      <c r="L110" s="718"/>
      <c r="M110" s="705"/>
      <c r="N110" s="705"/>
      <c r="O110" s="705"/>
      <c r="P110" s="710"/>
      <c r="Q110" s="710"/>
      <c r="R110" s="446"/>
      <c r="S110" s="21"/>
      <c r="T110" s="33"/>
      <c r="AB110" s="35"/>
    </row>
    <row r="111" spans="1:28" s="34" customFormat="1" ht="15" customHeight="1" x14ac:dyDescent="0.25">
      <c r="A111" s="672"/>
      <c r="B111" s="716"/>
      <c r="C111" s="717"/>
      <c r="D111" s="717"/>
      <c r="E111" s="717"/>
      <c r="F111" s="717"/>
      <c r="G111" s="717"/>
      <c r="H111" s="717"/>
      <c r="I111" s="717"/>
      <c r="J111" s="717"/>
      <c r="K111" s="717"/>
      <c r="L111" s="718"/>
      <c r="M111" s="705"/>
      <c r="N111" s="705"/>
      <c r="O111" s="705"/>
      <c r="P111" s="710"/>
      <c r="Q111" s="710"/>
      <c r="R111" s="446"/>
      <c r="S111" s="21"/>
      <c r="T111" s="33"/>
      <c r="AB111" s="35"/>
    </row>
    <row r="112" spans="1:28" s="34" customFormat="1" ht="15" customHeight="1" x14ac:dyDescent="0.25">
      <c r="A112" s="672"/>
      <c r="B112" s="716"/>
      <c r="C112" s="717"/>
      <c r="D112" s="717"/>
      <c r="E112" s="717"/>
      <c r="F112" s="717"/>
      <c r="G112" s="717"/>
      <c r="H112" s="717"/>
      <c r="I112" s="717"/>
      <c r="J112" s="717"/>
      <c r="K112" s="717"/>
      <c r="L112" s="718"/>
      <c r="M112" s="705"/>
      <c r="N112" s="705"/>
      <c r="O112" s="705"/>
      <c r="P112" s="710"/>
      <c r="Q112" s="710"/>
      <c r="R112" s="446"/>
      <c r="S112" s="21"/>
      <c r="T112" s="33"/>
      <c r="AB112" s="35"/>
    </row>
    <row r="113" spans="1:28" s="34" customFormat="1" ht="15" customHeight="1" x14ac:dyDescent="0.25">
      <c r="A113" s="672"/>
      <c r="B113" s="716"/>
      <c r="C113" s="717"/>
      <c r="D113" s="717"/>
      <c r="E113" s="717"/>
      <c r="F113" s="717"/>
      <c r="G113" s="717"/>
      <c r="H113" s="717"/>
      <c r="I113" s="717"/>
      <c r="J113" s="717"/>
      <c r="K113" s="717"/>
      <c r="L113" s="718"/>
      <c r="M113" s="705"/>
      <c r="N113" s="705"/>
      <c r="O113" s="705"/>
      <c r="P113" s="710"/>
      <c r="Q113" s="710"/>
      <c r="R113" s="446"/>
      <c r="S113" s="21"/>
      <c r="T113" s="33"/>
      <c r="AB113" s="35"/>
    </row>
    <row r="114" spans="1:28" s="34" customFormat="1" ht="15" customHeight="1" x14ac:dyDescent="0.25">
      <c r="A114" s="672"/>
      <c r="B114" s="716"/>
      <c r="C114" s="717"/>
      <c r="D114" s="717"/>
      <c r="E114" s="717"/>
      <c r="F114" s="717"/>
      <c r="G114" s="717"/>
      <c r="H114" s="717"/>
      <c r="I114" s="717"/>
      <c r="J114" s="717"/>
      <c r="K114" s="717"/>
      <c r="L114" s="718"/>
      <c r="M114" s="705"/>
      <c r="N114" s="705"/>
      <c r="O114" s="705"/>
      <c r="P114" s="710"/>
      <c r="Q114" s="710"/>
      <c r="R114" s="446"/>
      <c r="S114" s="21"/>
      <c r="T114" s="33"/>
      <c r="AB114" s="35"/>
    </row>
    <row r="115" spans="1:28" s="34" customFormat="1" ht="15" customHeight="1" x14ac:dyDescent="0.25">
      <c r="A115" s="672"/>
      <c r="B115" s="716"/>
      <c r="C115" s="717"/>
      <c r="D115" s="717"/>
      <c r="E115" s="717"/>
      <c r="F115" s="717"/>
      <c r="G115" s="717"/>
      <c r="H115" s="717"/>
      <c r="I115" s="717"/>
      <c r="J115" s="717"/>
      <c r="K115" s="717"/>
      <c r="L115" s="718"/>
      <c r="M115" s="705"/>
      <c r="N115" s="705"/>
      <c r="O115" s="705"/>
      <c r="P115" s="710"/>
      <c r="Q115" s="710"/>
      <c r="R115" s="446"/>
      <c r="S115" s="21"/>
      <c r="T115" s="33"/>
      <c r="AB115" s="35"/>
    </row>
    <row r="116" spans="1:28" s="34" customFormat="1" ht="15" customHeight="1" x14ac:dyDescent="0.25">
      <c r="A116" s="672"/>
      <c r="B116" s="716"/>
      <c r="C116" s="717"/>
      <c r="D116" s="717"/>
      <c r="E116" s="717"/>
      <c r="F116" s="717"/>
      <c r="G116" s="717"/>
      <c r="H116" s="717"/>
      <c r="I116" s="717"/>
      <c r="J116" s="717"/>
      <c r="K116" s="717"/>
      <c r="L116" s="718"/>
      <c r="M116" s="705"/>
      <c r="N116" s="705"/>
      <c r="O116" s="705"/>
      <c r="P116" s="710"/>
      <c r="Q116" s="710"/>
      <c r="R116" s="446"/>
      <c r="S116" s="21"/>
      <c r="T116" s="33"/>
      <c r="AB116" s="35"/>
    </row>
    <row r="117" spans="1:28" s="34" customFormat="1" ht="15" customHeight="1" x14ac:dyDescent="0.25">
      <c r="A117" s="672"/>
      <c r="B117" s="716"/>
      <c r="C117" s="717"/>
      <c r="D117" s="717"/>
      <c r="E117" s="717"/>
      <c r="F117" s="717"/>
      <c r="G117" s="717"/>
      <c r="H117" s="717"/>
      <c r="I117" s="717"/>
      <c r="J117" s="717"/>
      <c r="K117" s="717"/>
      <c r="L117" s="718"/>
      <c r="M117" s="705"/>
      <c r="N117" s="705"/>
      <c r="O117" s="705"/>
      <c r="P117" s="710"/>
      <c r="Q117" s="710"/>
      <c r="R117" s="446"/>
      <c r="S117" s="21"/>
      <c r="T117" s="33"/>
      <c r="AB117" s="35"/>
    </row>
    <row r="118" spans="1:28" s="34" customFormat="1" ht="15" customHeight="1" x14ac:dyDescent="0.25">
      <c r="A118" s="672"/>
      <c r="B118" s="716"/>
      <c r="C118" s="717"/>
      <c r="D118" s="717"/>
      <c r="E118" s="717"/>
      <c r="F118" s="717"/>
      <c r="G118" s="717"/>
      <c r="H118" s="717"/>
      <c r="I118" s="717"/>
      <c r="J118" s="717"/>
      <c r="K118" s="717"/>
      <c r="L118" s="718"/>
      <c r="M118" s="705"/>
      <c r="N118" s="705"/>
      <c r="O118" s="705"/>
      <c r="P118" s="710"/>
      <c r="Q118" s="710"/>
      <c r="R118" s="446"/>
      <c r="S118" s="21"/>
      <c r="T118" s="33"/>
      <c r="AB118" s="35"/>
    </row>
    <row r="119" spans="1:28" s="34" customFormat="1" ht="15" customHeight="1" x14ac:dyDescent="0.25">
      <c r="A119" s="672"/>
      <c r="B119" s="716"/>
      <c r="C119" s="717"/>
      <c r="D119" s="717"/>
      <c r="E119" s="717"/>
      <c r="F119" s="717"/>
      <c r="G119" s="717"/>
      <c r="H119" s="717"/>
      <c r="I119" s="717"/>
      <c r="J119" s="717"/>
      <c r="K119" s="717"/>
      <c r="L119" s="718"/>
      <c r="M119" s="705"/>
      <c r="N119" s="705"/>
      <c r="O119" s="705"/>
      <c r="P119" s="710"/>
      <c r="Q119" s="710"/>
      <c r="R119" s="446"/>
      <c r="S119" s="21"/>
      <c r="T119" s="33"/>
      <c r="AB119" s="35"/>
    </row>
    <row r="120" spans="1:28" s="34" customFormat="1" ht="15" customHeight="1" x14ac:dyDescent="0.25">
      <c r="A120" s="672"/>
      <c r="B120" s="716"/>
      <c r="C120" s="717"/>
      <c r="D120" s="717"/>
      <c r="E120" s="717"/>
      <c r="F120" s="717"/>
      <c r="G120" s="717"/>
      <c r="H120" s="717"/>
      <c r="I120" s="717"/>
      <c r="J120" s="717"/>
      <c r="K120" s="717"/>
      <c r="L120" s="718"/>
      <c r="M120" s="705"/>
      <c r="N120" s="705"/>
      <c r="O120" s="705"/>
      <c r="P120" s="710"/>
      <c r="Q120" s="710"/>
      <c r="R120" s="446"/>
      <c r="S120" s="21"/>
      <c r="T120" s="33"/>
      <c r="AB120" s="35"/>
    </row>
    <row r="121" spans="1:28" s="34" customFormat="1" ht="15" customHeight="1" x14ac:dyDescent="0.25">
      <c r="A121" s="672"/>
      <c r="B121" s="716"/>
      <c r="C121" s="717"/>
      <c r="D121" s="717"/>
      <c r="E121" s="717"/>
      <c r="F121" s="717"/>
      <c r="G121" s="717"/>
      <c r="H121" s="717"/>
      <c r="I121" s="717"/>
      <c r="J121" s="717"/>
      <c r="K121" s="717"/>
      <c r="L121" s="718"/>
      <c r="M121" s="705"/>
      <c r="N121" s="705"/>
      <c r="O121" s="705"/>
      <c r="P121" s="710"/>
      <c r="Q121" s="710"/>
      <c r="R121" s="446"/>
      <c r="S121" s="21"/>
      <c r="T121" s="33"/>
      <c r="AB121" s="35"/>
    </row>
    <row r="122" spans="1:28" s="34" customFormat="1" ht="15" customHeight="1" x14ac:dyDescent="0.25">
      <c r="A122" s="672"/>
      <c r="B122" s="716"/>
      <c r="C122" s="717"/>
      <c r="D122" s="717"/>
      <c r="E122" s="717"/>
      <c r="F122" s="717"/>
      <c r="G122" s="717"/>
      <c r="H122" s="717"/>
      <c r="I122" s="717"/>
      <c r="J122" s="717"/>
      <c r="K122" s="717"/>
      <c r="L122" s="718"/>
      <c r="M122" s="705"/>
      <c r="N122" s="705"/>
      <c r="O122" s="705"/>
      <c r="P122" s="710"/>
      <c r="Q122" s="710"/>
      <c r="R122" s="446"/>
      <c r="S122" s="21"/>
      <c r="T122" s="33"/>
      <c r="AB122" s="35"/>
    </row>
    <row r="123" spans="1:28" ht="15" customHeight="1" x14ac:dyDescent="0.25">
      <c r="B123" s="716"/>
      <c r="C123" s="717"/>
      <c r="D123" s="717"/>
      <c r="E123" s="717"/>
      <c r="F123" s="717"/>
      <c r="G123" s="717"/>
      <c r="H123" s="717"/>
      <c r="I123" s="717"/>
      <c r="J123" s="717"/>
      <c r="K123" s="717"/>
      <c r="L123" s="718"/>
      <c r="M123" s="705"/>
      <c r="N123" s="705"/>
      <c r="O123" s="705"/>
      <c r="P123" s="710"/>
      <c r="Q123" s="710"/>
      <c r="R123" s="446"/>
      <c r="S123" s="21"/>
      <c r="T123" s="27"/>
    </row>
    <row r="124" spans="1:28" s="34" customFormat="1" ht="15" customHeight="1" x14ac:dyDescent="0.25">
      <c r="A124" s="672"/>
      <c r="B124" s="716"/>
      <c r="C124" s="717"/>
      <c r="D124" s="717"/>
      <c r="E124" s="717"/>
      <c r="F124" s="717"/>
      <c r="G124" s="717"/>
      <c r="H124" s="717"/>
      <c r="I124" s="717"/>
      <c r="J124" s="717"/>
      <c r="K124" s="717"/>
      <c r="L124" s="718"/>
      <c r="M124" s="705"/>
      <c r="N124" s="705"/>
      <c r="O124" s="705"/>
      <c r="P124" s="710"/>
      <c r="Q124" s="710"/>
      <c r="R124" s="446"/>
      <c r="S124" s="21"/>
      <c r="T124" s="33"/>
      <c r="AB124" s="35"/>
    </row>
    <row r="125" spans="1:28" s="34" customFormat="1" ht="15" customHeight="1" x14ac:dyDescent="0.25">
      <c r="A125" s="672"/>
      <c r="B125" s="716"/>
      <c r="C125" s="717"/>
      <c r="D125" s="717"/>
      <c r="E125" s="717"/>
      <c r="F125" s="717"/>
      <c r="G125" s="717"/>
      <c r="H125" s="717"/>
      <c r="I125" s="717"/>
      <c r="J125" s="717"/>
      <c r="K125" s="717"/>
      <c r="L125" s="718"/>
      <c r="M125" s="705"/>
      <c r="N125" s="705"/>
      <c r="O125" s="705"/>
      <c r="P125" s="710"/>
      <c r="Q125" s="710"/>
      <c r="R125" s="446"/>
      <c r="S125" s="21"/>
      <c r="T125" s="33"/>
      <c r="AB125" s="35"/>
    </row>
    <row r="126" spans="1:28" s="34" customFormat="1" ht="15" customHeight="1" x14ac:dyDescent="0.25">
      <c r="A126" s="672"/>
      <c r="B126" s="716"/>
      <c r="C126" s="717"/>
      <c r="D126" s="717"/>
      <c r="E126" s="717"/>
      <c r="F126" s="717"/>
      <c r="G126" s="717"/>
      <c r="H126" s="717"/>
      <c r="I126" s="717"/>
      <c r="J126" s="717"/>
      <c r="K126" s="717"/>
      <c r="L126" s="718"/>
      <c r="M126" s="705"/>
      <c r="N126" s="705"/>
      <c r="O126" s="705"/>
      <c r="P126" s="710"/>
      <c r="Q126" s="710"/>
      <c r="R126" s="446"/>
      <c r="S126" s="21"/>
      <c r="T126" s="33"/>
      <c r="AB126" s="35"/>
    </row>
    <row r="127" spans="1:28" ht="15" customHeight="1" x14ac:dyDescent="0.25">
      <c r="B127" s="307"/>
      <c r="C127" s="307"/>
      <c r="D127" s="307"/>
      <c r="E127" s="307"/>
      <c r="F127" s="307" t="s">
        <v>4</v>
      </c>
      <c r="L127" s="746" t="s">
        <v>3</v>
      </c>
      <c r="M127" s="746"/>
      <c r="N127" s="746"/>
      <c r="O127" s="747"/>
      <c r="P127" s="748">
        <f>SUM(P88:Q126)</f>
        <v>0</v>
      </c>
      <c r="Q127" s="748"/>
      <c r="R127" s="446"/>
      <c r="S127" s="21"/>
      <c r="T127" s="27"/>
    </row>
    <row r="128" spans="1:28" ht="30" customHeight="1" x14ac:dyDescent="0.25">
      <c r="B128" s="670" t="s">
        <v>266</v>
      </c>
      <c r="C128" s="670"/>
      <c r="D128" s="670"/>
      <c r="E128" s="670"/>
      <c r="F128" s="670"/>
      <c r="G128" s="670"/>
      <c r="H128" s="670"/>
      <c r="I128" s="670"/>
      <c r="J128" s="670"/>
      <c r="K128" s="670"/>
      <c r="L128" s="670"/>
      <c r="M128" s="670"/>
      <c r="N128" s="670"/>
      <c r="O128" s="670"/>
      <c r="P128" s="670"/>
      <c r="Q128" s="670"/>
      <c r="R128" s="446"/>
      <c r="S128" s="21"/>
      <c r="T128" s="27"/>
    </row>
    <row r="129" spans="1:28" s="6" customFormat="1" ht="28.5" customHeight="1" x14ac:dyDescent="0.2">
      <c r="A129" s="672"/>
      <c r="B129" s="237" t="str">
        <f>'Main Page'!$G$9</f>
        <v>2026-2027</v>
      </c>
      <c r="C129" s="238"/>
      <c r="D129" s="238" t="s">
        <v>49</v>
      </c>
      <c r="E129" s="238" t="str">
        <f>'Main Page'!$F$13</f>
        <v>Albemarle County Public Schools</v>
      </c>
      <c r="F129" s="238"/>
      <c r="G129" s="239"/>
      <c r="H129" s="239"/>
      <c r="I129" s="238" t="s">
        <v>48</v>
      </c>
      <c r="J129" s="240">
        <f>'Main Page'!$F$14</f>
        <v>2</v>
      </c>
      <c r="K129" s="446" t="str">
        <f>'Main Page'!$B$6</f>
        <v xml:space="preserve">Title III, Part A, Language Instruction for English Learners and Immigrant Students </v>
      </c>
      <c r="L129" s="446"/>
      <c r="M129" s="446"/>
      <c r="N129" s="446"/>
      <c r="O129" s="446"/>
      <c r="P129" s="446"/>
      <c r="Q129" s="446"/>
      <c r="R129" s="446"/>
      <c r="S129" s="21"/>
      <c r="T129" s="21"/>
    </row>
    <row r="130" spans="1:28" ht="27.75" customHeight="1" x14ac:dyDescent="0.25">
      <c r="B130" s="733" t="s">
        <v>167</v>
      </c>
      <c r="C130" s="733"/>
      <c r="D130" s="733"/>
      <c r="E130" s="733"/>
      <c r="F130" s="733"/>
      <c r="G130" s="733"/>
      <c r="H130" s="733"/>
      <c r="I130" s="733"/>
      <c r="J130" s="733"/>
      <c r="K130" s="733"/>
      <c r="L130" s="733"/>
      <c r="M130" s="733"/>
      <c r="N130" s="733"/>
      <c r="O130" s="733"/>
      <c r="P130" s="733"/>
      <c r="Q130" s="733"/>
      <c r="R130" s="446"/>
      <c r="S130" s="21"/>
      <c r="T130" s="27"/>
    </row>
    <row r="131" spans="1:28" ht="39" customHeight="1" x14ac:dyDescent="0.25">
      <c r="B131" s="734" t="s">
        <v>97</v>
      </c>
      <c r="C131" s="735"/>
      <c r="D131" s="735"/>
      <c r="E131" s="735"/>
      <c r="F131" s="735"/>
      <c r="G131" s="735"/>
      <c r="H131" s="735"/>
      <c r="I131" s="735"/>
      <c r="J131" s="735"/>
      <c r="K131" s="735"/>
      <c r="L131" s="735"/>
      <c r="M131" s="735"/>
      <c r="N131" s="735"/>
      <c r="O131" s="735"/>
      <c r="P131" s="735"/>
      <c r="Q131" s="736"/>
      <c r="R131" s="446"/>
      <c r="S131" s="21"/>
      <c r="T131" s="27"/>
    </row>
    <row r="132" spans="1:28" s="34" customFormat="1" ht="112.5" customHeight="1" x14ac:dyDescent="0.25">
      <c r="A132" s="672"/>
      <c r="B132" s="743"/>
      <c r="C132" s="744"/>
      <c r="D132" s="744"/>
      <c r="E132" s="744"/>
      <c r="F132" s="744"/>
      <c r="G132" s="744"/>
      <c r="H132" s="744"/>
      <c r="I132" s="744"/>
      <c r="J132" s="744"/>
      <c r="K132" s="744"/>
      <c r="L132" s="744"/>
      <c r="M132" s="744"/>
      <c r="N132" s="744"/>
      <c r="O132" s="744"/>
      <c r="P132" s="744"/>
      <c r="Q132" s="745"/>
      <c r="R132" s="446"/>
      <c r="S132" s="21"/>
      <c r="T132" s="33"/>
      <c r="AB132" s="35"/>
    </row>
    <row r="133" spans="1:28" s="34" customFormat="1" ht="112.5" customHeight="1" x14ac:dyDescent="0.25">
      <c r="A133" s="672"/>
      <c r="B133" s="726"/>
      <c r="C133" s="727"/>
      <c r="D133" s="727"/>
      <c r="E133" s="727"/>
      <c r="F133" s="727"/>
      <c r="G133" s="727"/>
      <c r="H133" s="727"/>
      <c r="I133" s="727"/>
      <c r="J133" s="727"/>
      <c r="K133" s="727"/>
      <c r="L133" s="727"/>
      <c r="M133" s="727"/>
      <c r="N133" s="727"/>
      <c r="O133" s="727"/>
      <c r="P133" s="727"/>
      <c r="Q133" s="728"/>
      <c r="R133" s="446"/>
      <c r="S133" s="21"/>
      <c r="T133" s="33"/>
      <c r="AB133" s="35"/>
    </row>
    <row r="134" spans="1:28" s="1" customFormat="1" ht="15" customHeight="1" x14ac:dyDescent="0.25">
      <c r="A134" s="672"/>
      <c r="B134" s="707" t="s">
        <v>563</v>
      </c>
      <c r="C134" s="707"/>
      <c r="D134" s="707"/>
      <c r="E134" s="707"/>
      <c r="F134" s="707"/>
      <c r="G134" s="707"/>
      <c r="H134" s="707"/>
      <c r="I134" s="707"/>
      <c r="J134" s="707"/>
      <c r="K134" s="707"/>
      <c r="L134" s="707"/>
      <c r="M134" s="707"/>
      <c r="N134" s="707"/>
      <c r="O134" s="707"/>
      <c r="P134" s="707"/>
      <c r="Q134" s="707"/>
      <c r="R134" s="446"/>
      <c r="S134" s="21"/>
      <c r="T134" s="4"/>
      <c r="AB134" s="2"/>
    </row>
    <row r="135" spans="1:28" s="11" customFormat="1" ht="112.5" customHeight="1" x14ac:dyDescent="0.25">
      <c r="A135" s="672"/>
      <c r="B135" s="708"/>
      <c r="C135" s="708"/>
      <c r="D135" s="708"/>
      <c r="E135" s="708"/>
      <c r="F135" s="708"/>
      <c r="G135" s="708"/>
      <c r="H135" s="708"/>
      <c r="I135" s="708"/>
      <c r="J135" s="708"/>
      <c r="K135" s="708"/>
      <c r="L135" s="708"/>
      <c r="M135" s="708"/>
      <c r="N135" s="708"/>
      <c r="O135" s="708"/>
      <c r="P135" s="708"/>
      <c r="Q135" s="708"/>
      <c r="R135" s="446"/>
      <c r="S135" s="21"/>
      <c r="T135" s="193"/>
      <c r="AB135" s="12"/>
    </row>
    <row r="136" spans="1:28" ht="15" customHeight="1" x14ac:dyDescent="0.25">
      <c r="B136" s="711" t="s">
        <v>1</v>
      </c>
      <c r="C136" s="712"/>
      <c r="D136" s="712"/>
      <c r="E136" s="712"/>
      <c r="F136" s="712"/>
      <c r="G136" s="712"/>
      <c r="H136" s="712"/>
      <c r="I136" s="712"/>
      <c r="J136" s="712"/>
      <c r="K136" s="712"/>
      <c r="L136" s="713"/>
      <c r="M136" s="749" t="s">
        <v>357</v>
      </c>
      <c r="N136" s="749"/>
      <c r="O136" s="749"/>
      <c r="P136" s="709" t="s">
        <v>2</v>
      </c>
      <c r="Q136" s="709"/>
      <c r="R136" s="446"/>
      <c r="S136" s="21"/>
      <c r="T136" s="27"/>
    </row>
    <row r="137" spans="1:28" s="34" customFormat="1" ht="15" customHeight="1" x14ac:dyDescent="0.25">
      <c r="A137" s="672"/>
      <c r="B137" s="716"/>
      <c r="C137" s="717"/>
      <c r="D137" s="717"/>
      <c r="E137" s="717"/>
      <c r="F137" s="717"/>
      <c r="G137" s="717"/>
      <c r="H137" s="717"/>
      <c r="I137" s="717"/>
      <c r="J137" s="717"/>
      <c r="K137" s="717"/>
      <c r="L137" s="718"/>
      <c r="M137" s="705"/>
      <c r="N137" s="705"/>
      <c r="O137" s="705"/>
      <c r="P137" s="710"/>
      <c r="Q137" s="710"/>
      <c r="R137" s="446"/>
      <c r="S137" s="21"/>
      <c r="T137" s="33"/>
      <c r="AB137" s="35"/>
    </row>
    <row r="138" spans="1:28" s="34" customFormat="1" ht="15" customHeight="1" x14ac:dyDescent="0.25">
      <c r="A138" s="672"/>
      <c r="B138" s="716"/>
      <c r="C138" s="717"/>
      <c r="D138" s="717"/>
      <c r="E138" s="717"/>
      <c r="F138" s="717"/>
      <c r="G138" s="717"/>
      <c r="H138" s="717"/>
      <c r="I138" s="717"/>
      <c r="J138" s="717"/>
      <c r="K138" s="717"/>
      <c r="L138" s="718"/>
      <c r="M138" s="705"/>
      <c r="N138" s="705"/>
      <c r="O138" s="705"/>
      <c r="P138" s="710"/>
      <c r="Q138" s="710"/>
      <c r="R138" s="446"/>
      <c r="S138" s="21"/>
      <c r="T138" s="33"/>
      <c r="AB138" s="35"/>
    </row>
    <row r="139" spans="1:28" s="34" customFormat="1" ht="15" customHeight="1" x14ac:dyDescent="0.25">
      <c r="A139" s="672"/>
      <c r="B139" s="716"/>
      <c r="C139" s="717"/>
      <c r="D139" s="717"/>
      <c r="E139" s="717"/>
      <c r="F139" s="717"/>
      <c r="G139" s="717"/>
      <c r="H139" s="717"/>
      <c r="I139" s="717"/>
      <c r="J139" s="717"/>
      <c r="K139" s="717"/>
      <c r="L139" s="718"/>
      <c r="M139" s="705"/>
      <c r="N139" s="705"/>
      <c r="O139" s="705"/>
      <c r="P139" s="710"/>
      <c r="Q139" s="710"/>
      <c r="R139" s="446"/>
      <c r="S139" s="21"/>
      <c r="T139" s="33"/>
      <c r="AB139" s="35"/>
    </row>
    <row r="140" spans="1:28" s="34" customFormat="1" ht="15" customHeight="1" x14ac:dyDescent="0.25">
      <c r="A140" s="672"/>
      <c r="B140" s="716"/>
      <c r="C140" s="717"/>
      <c r="D140" s="717"/>
      <c r="E140" s="717"/>
      <c r="F140" s="717"/>
      <c r="G140" s="717"/>
      <c r="H140" s="717"/>
      <c r="I140" s="717"/>
      <c r="J140" s="717"/>
      <c r="K140" s="717"/>
      <c r="L140" s="718"/>
      <c r="M140" s="705"/>
      <c r="N140" s="705"/>
      <c r="O140" s="705"/>
      <c r="P140" s="710"/>
      <c r="Q140" s="710"/>
      <c r="R140" s="446"/>
      <c r="S140" s="21"/>
      <c r="T140" s="33"/>
      <c r="AB140" s="35"/>
    </row>
    <row r="141" spans="1:28" s="34" customFormat="1" ht="15" customHeight="1" x14ac:dyDescent="0.25">
      <c r="A141" s="672"/>
      <c r="B141" s="716"/>
      <c r="C141" s="717"/>
      <c r="D141" s="717"/>
      <c r="E141" s="717"/>
      <c r="F141" s="717"/>
      <c r="G141" s="717"/>
      <c r="H141" s="717"/>
      <c r="I141" s="717"/>
      <c r="J141" s="717"/>
      <c r="K141" s="717"/>
      <c r="L141" s="718"/>
      <c r="M141" s="705"/>
      <c r="N141" s="705"/>
      <c r="O141" s="705"/>
      <c r="P141" s="710"/>
      <c r="Q141" s="710"/>
      <c r="R141" s="446"/>
      <c r="S141" s="21"/>
      <c r="T141" s="33"/>
      <c r="AB141" s="35"/>
    </row>
    <row r="142" spans="1:28" s="34" customFormat="1" ht="15" customHeight="1" x14ac:dyDescent="0.25">
      <c r="A142" s="672"/>
      <c r="B142" s="716"/>
      <c r="C142" s="717"/>
      <c r="D142" s="717"/>
      <c r="E142" s="717"/>
      <c r="F142" s="717"/>
      <c r="G142" s="717"/>
      <c r="H142" s="717"/>
      <c r="I142" s="717"/>
      <c r="J142" s="717"/>
      <c r="K142" s="717"/>
      <c r="L142" s="718"/>
      <c r="M142" s="705"/>
      <c r="N142" s="705"/>
      <c r="O142" s="705"/>
      <c r="P142" s="710"/>
      <c r="Q142" s="710"/>
      <c r="R142" s="446"/>
      <c r="S142" s="21"/>
      <c r="T142" s="33"/>
      <c r="AB142" s="35"/>
    </row>
    <row r="143" spans="1:28" s="34" customFormat="1" ht="15" customHeight="1" x14ac:dyDescent="0.25">
      <c r="A143" s="672"/>
      <c r="B143" s="716"/>
      <c r="C143" s="717"/>
      <c r="D143" s="717"/>
      <c r="E143" s="717"/>
      <c r="F143" s="717"/>
      <c r="G143" s="717"/>
      <c r="H143" s="717"/>
      <c r="I143" s="717"/>
      <c r="J143" s="717"/>
      <c r="K143" s="717"/>
      <c r="L143" s="718"/>
      <c r="M143" s="705"/>
      <c r="N143" s="705"/>
      <c r="O143" s="705"/>
      <c r="P143" s="710"/>
      <c r="Q143" s="710"/>
      <c r="R143" s="446"/>
      <c r="S143" s="21"/>
      <c r="T143" s="33"/>
      <c r="AB143" s="35"/>
    </row>
    <row r="144" spans="1:28" s="34" customFormat="1" ht="15" customHeight="1" x14ac:dyDescent="0.25">
      <c r="A144" s="672"/>
      <c r="B144" s="716"/>
      <c r="C144" s="717"/>
      <c r="D144" s="717"/>
      <c r="E144" s="717"/>
      <c r="F144" s="717"/>
      <c r="G144" s="717"/>
      <c r="H144" s="717"/>
      <c r="I144" s="717"/>
      <c r="J144" s="717"/>
      <c r="K144" s="717"/>
      <c r="L144" s="718"/>
      <c r="M144" s="705"/>
      <c r="N144" s="705"/>
      <c r="O144" s="705"/>
      <c r="P144" s="710"/>
      <c r="Q144" s="710"/>
      <c r="R144" s="446"/>
      <c r="S144" s="21"/>
      <c r="T144" s="33"/>
      <c r="AB144" s="35"/>
    </row>
    <row r="145" spans="1:28" s="34" customFormat="1" ht="15" customHeight="1" x14ac:dyDescent="0.25">
      <c r="A145" s="672"/>
      <c r="B145" s="716"/>
      <c r="C145" s="717"/>
      <c r="D145" s="717"/>
      <c r="E145" s="717"/>
      <c r="F145" s="717"/>
      <c r="G145" s="717"/>
      <c r="H145" s="717"/>
      <c r="I145" s="717"/>
      <c r="J145" s="717"/>
      <c r="K145" s="717"/>
      <c r="L145" s="718"/>
      <c r="M145" s="705"/>
      <c r="N145" s="705"/>
      <c r="O145" s="705"/>
      <c r="P145" s="710"/>
      <c r="Q145" s="710"/>
      <c r="R145" s="446"/>
      <c r="S145" s="21"/>
      <c r="T145" s="33"/>
      <c r="AB145" s="35"/>
    </row>
    <row r="146" spans="1:28" s="34" customFormat="1" ht="15" customHeight="1" x14ac:dyDescent="0.25">
      <c r="A146" s="672"/>
      <c r="B146" s="716"/>
      <c r="C146" s="717"/>
      <c r="D146" s="717"/>
      <c r="E146" s="717"/>
      <c r="F146" s="717"/>
      <c r="G146" s="717"/>
      <c r="H146" s="717"/>
      <c r="I146" s="717"/>
      <c r="J146" s="717"/>
      <c r="K146" s="717"/>
      <c r="L146" s="718"/>
      <c r="M146" s="705"/>
      <c r="N146" s="705"/>
      <c r="O146" s="705"/>
      <c r="P146" s="710"/>
      <c r="Q146" s="710"/>
      <c r="R146" s="446"/>
      <c r="S146" s="21"/>
      <c r="T146" s="33"/>
      <c r="AB146" s="35"/>
    </row>
    <row r="147" spans="1:28" s="34" customFormat="1" ht="15" customHeight="1" x14ac:dyDescent="0.25">
      <c r="A147" s="672"/>
      <c r="B147" s="716"/>
      <c r="C147" s="717"/>
      <c r="D147" s="717"/>
      <c r="E147" s="717"/>
      <c r="F147" s="717"/>
      <c r="G147" s="717"/>
      <c r="H147" s="717"/>
      <c r="I147" s="717"/>
      <c r="J147" s="717"/>
      <c r="K147" s="717"/>
      <c r="L147" s="718"/>
      <c r="M147" s="705"/>
      <c r="N147" s="705"/>
      <c r="O147" s="705"/>
      <c r="P147" s="710"/>
      <c r="Q147" s="710"/>
      <c r="R147" s="446"/>
      <c r="S147" s="21"/>
      <c r="T147" s="33"/>
      <c r="AB147" s="35"/>
    </row>
    <row r="148" spans="1:28" s="34" customFormat="1" ht="15" customHeight="1" x14ac:dyDescent="0.25">
      <c r="A148" s="672"/>
      <c r="B148" s="716"/>
      <c r="C148" s="717"/>
      <c r="D148" s="717"/>
      <c r="E148" s="717"/>
      <c r="F148" s="717"/>
      <c r="G148" s="717"/>
      <c r="H148" s="717"/>
      <c r="I148" s="717"/>
      <c r="J148" s="717"/>
      <c r="K148" s="717"/>
      <c r="L148" s="718"/>
      <c r="M148" s="705"/>
      <c r="N148" s="705"/>
      <c r="O148" s="705"/>
      <c r="P148" s="710"/>
      <c r="Q148" s="710"/>
      <c r="R148" s="446"/>
      <c r="S148" s="21"/>
      <c r="T148" s="33"/>
      <c r="AB148" s="35"/>
    </row>
    <row r="149" spans="1:28" s="34" customFormat="1" ht="15" customHeight="1" x14ac:dyDescent="0.25">
      <c r="A149" s="672"/>
      <c r="B149" s="716"/>
      <c r="C149" s="717"/>
      <c r="D149" s="717"/>
      <c r="E149" s="717"/>
      <c r="F149" s="717"/>
      <c r="G149" s="717"/>
      <c r="H149" s="717"/>
      <c r="I149" s="717"/>
      <c r="J149" s="717"/>
      <c r="K149" s="717"/>
      <c r="L149" s="718"/>
      <c r="M149" s="705"/>
      <c r="N149" s="705"/>
      <c r="O149" s="705"/>
      <c r="P149" s="710"/>
      <c r="Q149" s="710"/>
      <c r="R149" s="446"/>
      <c r="S149" s="21"/>
      <c r="T149" s="33"/>
      <c r="AB149" s="35"/>
    </row>
    <row r="150" spans="1:28" s="34" customFormat="1" ht="15" customHeight="1" x14ac:dyDescent="0.25">
      <c r="A150" s="672"/>
      <c r="B150" s="716"/>
      <c r="C150" s="717"/>
      <c r="D150" s="717"/>
      <c r="E150" s="717"/>
      <c r="F150" s="717"/>
      <c r="G150" s="717"/>
      <c r="H150" s="717"/>
      <c r="I150" s="717"/>
      <c r="J150" s="717"/>
      <c r="K150" s="717"/>
      <c r="L150" s="718"/>
      <c r="M150" s="705"/>
      <c r="N150" s="705"/>
      <c r="O150" s="705"/>
      <c r="P150" s="710"/>
      <c r="Q150" s="710"/>
      <c r="R150" s="446"/>
      <c r="S150" s="21"/>
      <c r="T150" s="33"/>
      <c r="AB150" s="35"/>
    </row>
    <row r="151" spans="1:28" s="34" customFormat="1" ht="15" customHeight="1" x14ac:dyDescent="0.25">
      <c r="A151" s="672"/>
      <c r="B151" s="716"/>
      <c r="C151" s="717"/>
      <c r="D151" s="717"/>
      <c r="E151" s="717"/>
      <c r="F151" s="717"/>
      <c r="G151" s="717"/>
      <c r="H151" s="717"/>
      <c r="I151" s="717"/>
      <c r="J151" s="717"/>
      <c r="K151" s="717"/>
      <c r="L151" s="718"/>
      <c r="M151" s="705"/>
      <c r="N151" s="705"/>
      <c r="O151" s="705"/>
      <c r="P151" s="710"/>
      <c r="Q151" s="710"/>
      <c r="R151" s="446"/>
      <c r="S151" s="21"/>
      <c r="T151" s="33"/>
      <c r="AB151" s="35"/>
    </row>
    <row r="152" spans="1:28" s="34" customFormat="1" ht="15" customHeight="1" x14ac:dyDescent="0.25">
      <c r="A152" s="672"/>
      <c r="B152" s="716"/>
      <c r="C152" s="717"/>
      <c r="D152" s="717"/>
      <c r="E152" s="717"/>
      <c r="F152" s="717"/>
      <c r="G152" s="717"/>
      <c r="H152" s="717"/>
      <c r="I152" s="717"/>
      <c r="J152" s="717"/>
      <c r="K152" s="717"/>
      <c r="L152" s="718"/>
      <c r="M152" s="705"/>
      <c r="N152" s="705"/>
      <c r="O152" s="705"/>
      <c r="P152" s="710"/>
      <c r="Q152" s="710"/>
      <c r="R152" s="446"/>
      <c r="S152" s="21"/>
      <c r="T152" s="33"/>
      <c r="AB152" s="35"/>
    </row>
    <row r="153" spans="1:28" s="34" customFormat="1" ht="15" customHeight="1" x14ac:dyDescent="0.25">
      <c r="A153" s="672"/>
      <c r="B153" s="716"/>
      <c r="C153" s="717"/>
      <c r="D153" s="717"/>
      <c r="E153" s="717"/>
      <c r="F153" s="717"/>
      <c r="G153" s="717"/>
      <c r="H153" s="717"/>
      <c r="I153" s="717"/>
      <c r="J153" s="717"/>
      <c r="K153" s="717"/>
      <c r="L153" s="718"/>
      <c r="M153" s="705"/>
      <c r="N153" s="705"/>
      <c r="O153" s="705"/>
      <c r="P153" s="710"/>
      <c r="Q153" s="710"/>
      <c r="R153" s="446"/>
      <c r="S153" s="21"/>
      <c r="T153" s="33"/>
      <c r="AB153" s="35"/>
    </row>
    <row r="154" spans="1:28" s="34" customFormat="1" ht="15" customHeight="1" x14ac:dyDescent="0.25">
      <c r="A154" s="672"/>
      <c r="B154" s="716"/>
      <c r="C154" s="717"/>
      <c r="D154" s="717"/>
      <c r="E154" s="717"/>
      <c r="F154" s="717"/>
      <c r="G154" s="717"/>
      <c r="H154" s="717"/>
      <c r="I154" s="717"/>
      <c r="J154" s="717"/>
      <c r="K154" s="717"/>
      <c r="L154" s="718"/>
      <c r="M154" s="705"/>
      <c r="N154" s="705"/>
      <c r="O154" s="705"/>
      <c r="P154" s="710"/>
      <c r="Q154" s="710"/>
      <c r="R154" s="446"/>
      <c r="S154" s="21"/>
      <c r="T154" s="33"/>
      <c r="AB154" s="35"/>
    </row>
    <row r="155" spans="1:28" s="34" customFormat="1" ht="15" customHeight="1" x14ac:dyDescent="0.25">
      <c r="A155" s="672"/>
      <c r="B155" s="716"/>
      <c r="C155" s="717"/>
      <c r="D155" s="717"/>
      <c r="E155" s="717"/>
      <c r="F155" s="717"/>
      <c r="G155" s="717"/>
      <c r="H155" s="717"/>
      <c r="I155" s="717"/>
      <c r="J155" s="717"/>
      <c r="K155" s="717"/>
      <c r="L155" s="718"/>
      <c r="M155" s="705"/>
      <c r="N155" s="705"/>
      <c r="O155" s="705"/>
      <c r="P155" s="710"/>
      <c r="Q155" s="710"/>
      <c r="R155" s="446"/>
      <c r="S155" s="21"/>
      <c r="T155" s="33"/>
      <c r="AB155" s="35"/>
    </row>
    <row r="156" spans="1:28" s="34" customFormat="1" ht="15" customHeight="1" x14ac:dyDescent="0.25">
      <c r="A156" s="672"/>
      <c r="B156" s="716"/>
      <c r="C156" s="717"/>
      <c r="D156" s="717"/>
      <c r="E156" s="717"/>
      <c r="F156" s="717"/>
      <c r="G156" s="717"/>
      <c r="H156" s="717"/>
      <c r="I156" s="717"/>
      <c r="J156" s="717"/>
      <c r="K156" s="717"/>
      <c r="L156" s="718"/>
      <c r="M156" s="705"/>
      <c r="N156" s="705"/>
      <c r="O156" s="705"/>
      <c r="P156" s="710"/>
      <c r="Q156" s="710"/>
      <c r="R156" s="446"/>
      <c r="S156" s="21"/>
      <c r="T156" s="33"/>
      <c r="AB156" s="35"/>
    </row>
    <row r="157" spans="1:28" s="34" customFormat="1" ht="15" customHeight="1" x14ac:dyDescent="0.25">
      <c r="A157" s="672"/>
      <c r="B157" s="716"/>
      <c r="C157" s="717"/>
      <c r="D157" s="717"/>
      <c r="E157" s="717"/>
      <c r="F157" s="717"/>
      <c r="G157" s="717"/>
      <c r="H157" s="717"/>
      <c r="I157" s="717"/>
      <c r="J157" s="717"/>
      <c r="K157" s="717"/>
      <c r="L157" s="718"/>
      <c r="M157" s="705"/>
      <c r="N157" s="705"/>
      <c r="O157" s="705"/>
      <c r="P157" s="710"/>
      <c r="Q157" s="710"/>
      <c r="R157" s="446"/>
      <c r="S157" s="21"/>
      <c r="T157" s="33"/>
      <c r="AB157" s="35"/>
    </row>
    <row r="158" spans="1:28" s="34" customFormat="1" ht="15" customHeight="1" x14ac:dyDescent="0.25">
      <c r="A158" s="672"/>
      <c r="B158" s="716"/>
      <c r="C158" s="717"/>
      <c r="D158" s="717"/>
      <c r="E158" s="717"/>
      <c r="F158" s="717"/>
      <c r="G158" s="717"/>
      <c r="H158" s="717"/>
      <c r="I158" s="717"/>
      <c r="J158" s="717"/>
      <c r="K158" s="717"/>
      <c r="L158" s="718"/>
      <c r="M158" s="705"/>
      <c r="N158" s="705"/>
      <c r="O158" s="705"/>
      <c r="P158" s="710"/>
      <c r="Q158" s="710"/>
      <c r="R158" s="446"/>
      <c r="S158" s="21"/>
      <c r="T158" s="33"/>
      <c r="AB158" s="35"/>
    </row>
    <row r="159" spans="1:28" s="34" customFormat="1" ht="15" customHeight="1" x14ac:dyDescent="0.25">
      <c r="A159" s="672"/>
      <c r="B159" s="716"/>
      <c r="C159" s="717"/>
      <c r="D159" s="717"/>
      <c r="E159" s="717"/>
      <c r="F159" s="717"/>
      <c r="G159" s="717"/>
      <c r="H159" s="717"/>
      <c r="I159" s="717"/>
      <c r="J159" s="717"/>
      <c r="K159" s="717"/>
      <c r="L159" s="718"/>
      <c r="M159" s="705"/>
      <c r="N159" s="705"/>
      <c r="O159" s="705"/>
      <c r="P159" s="710"/>
      <c r="Q159" s="710"/>
      <c r="R159" s="446"/>
      <c r="S159" s="21"/>
      <c r="T159" s="33"/>
      <c r="AB159" s="35"/>
    </row>
    <row r="160" spans="1:28" s="34" customFormat="1" ht="15" customHeight="1" x14ac:dyDescent="0.25">
      <c r="A160" s="672"/>
      <c r="B160" s="716"/>
      <c r="C160" s="717"/>
      <c r="D160" s="717"/>
      <c r="E160" s="717"/>
      <c r="F160" s="717"/>
      <c r="G160" s="717"/>
      <c r="H160" s="717"/>
      <c r="I160" s="717"/>
      <c r="J160" s="717"/>
      <c r="K160" s="717"/>
      <c r="L160" s="718"/>
      <c r="M160" s="705"/>
      <c r="N160" s="705"/>
      <c r="O160" s="705"/>
      <c r="P160" s="710"/>
      <c r="Q160" s="710"/>
      <c r="R160" s="446"/>
      <c r="S160" s="21"/>
      <c r="T160" s="33"/>
      <c r="AB160" s="35"/>
    </row>
    <row r="161" spans="1:28" s="34" customFormat="1" ht="15" customHeight="1" x14ac:dyDescent="0.25">
      <c r="A161" s="672"/>
      <c r="B161" s="716"/>
      <c r="C161" s="717"/>
      <c r="D161" s="717"/>
      <c r="E161" s="717"/>
      <c r="F161" s="717"/>
      <c r="G161" s="717"/>
      <c r="H161" s="717"/>
      <c r="I161" s="717"/>
      <c r="J161" s="717"/>
      <c r="K161" s="717"/>
      <c r="L161" s="718"/>
      <c r="M161" s="705"/>
      <c r="N161" s="705"/>
      <c r="O161" s="705"/>
      <c r="P161" s="710"/>
      <c r="Q161" s="710"/>
      <c r="R161" s="446"/>
      <c r="S161" s="21"/>
      <c r="T161" s="33"/>
      <c r="AB161" s="35"/>
    </row>
    <row r="162" spans="1:28" s="34" customFormat="1" ht="15" customHeight="1" x14ac:dyDescent="0.25">
      <c r="A162" s="672"/>
      <c r="B162" s="716"/>
      <c r="C162" s="717"/>
      <c r="D162" s="717"/>
      <c r="E162" s="717"/>
      <c r="F162" s="717"/>
      <c r="G162" s="717"/>
      <c r="H162" s="717"/>
      <c r="I162" s="717"/>
      <c r="J162" s="717"/>
      <c r="K162" s="717"/>
      <c r="L162" s="718"/>
      <c r="M162" s="705"/>
      <c r="N162" s="705"/>
      <c r="O162" s="705"/>
      <c r="P162" s="710"/>
      <c r="Q162" s="710"/>
      <c r="R162" s="446"/>
      <c r="S162" s="21"/>
      <c r="T162" s="33"/>
      <c r="AB162" s="35"/>
    </row>
    <row r="163" spans="1:28" s="34" customFormat="1" ht="15" customHeight="1" x14ac:dyDescent="0.25">
      <c r="A163" s="672"/>
      <c r="B163" s="716"/>
      <c r="C163" s="717"/>
      <c r="D163" s="717"/>
      <c r="E163" s="717"/>
      <c r="F163" s="717"/>
      <c r="G163" s="717"/>
      <c r="H163" s="717"/>
      <c r="I163" s="717"/>
      <c r="J163" s="717"/>
      <c r="K163" s="717"/>
      <c r="L163" s="718"/>
      <c r="M163" s="705"/>
      <c r="N163" s="705"/>
      <c r="O163" s="705"/>
      <c r="P163" s="710"/>
      <c r="Q163" s="710"/>
      <c r="R163" s="446"/>
      <c r="S163" s="21"/>
      <c r="T163" s="33"/>
      <c r="AB163" s="35"/>
    </row>
    <row r="164" spans="1:28" s="34" customFormat="1" ht="15" customHeight="1" x14ac:dyDescent="0.25">
      <c r="A164" s="672"/>
      <c r="B164" s="716"/>
      <c r="C164" s="717"/>
      <c r="D164" s="717"/>
      <c r="E164" s="717"/>
      <c r="F164" s="717"/>
      <c r="G164" s="717"/>
      <c r="H164" s="717"/>
      <c r="I164" s="717"/>
      <c r="J164" s="717"/>
      <c r="K164" s="717"/>
      <c r="L164" s="718"/>
      <c r="M164" s="705"/>
      <c r="N164" s="705"/>
      <c r="O164" s="705"/>
      <c r="P164" s="710"/>
      <c r="Q164" s="710"/>
      <c r="R164" s="446"/>
      <c r="S164" s="21"/>
      <c r="T164" s="33"/>
      <c r="AB164" s="35"/>
    </row>
    <row r="165" spans="1:28" s="34" customFormat="1" ht="15" customHeight="1" x14ac:dyDescent="0.25">
      <c r="A165" s="672"/>
      <c r="B165" s="716"/>
      <c r="C165" s="717"/>
      <c r="D165" s="717"/>
      <c r="E165" s="717"/>
      <c r="F165" s="717"/>
      <c r="G165" s="717"/>
      <c r="H165" s="717"/>
      <c r="I165" s="717"/>
      <c r="J165" s="717"/>
      <c r="K165" s="717"/>
      <c r="L165" s="718"/>
      <c r="M165" s="705"/>
      <c r="N165" s="705"/>
      <c r="O165" s="705"/>
      <c r="P165" s="710"/>
      <c r="Q165" s="710"/>
      <c r="R165" s="446"/>
      <c r="S165" s="21"/>
      <c r="T165" s="33"/>
      <c r="AB165" s="35"/>
    </row>
    <row r="166" spans="1:28" s="34" customFormat="1" ht="15" customHeight="1" x14ac:dyDescent="0.25">
      <c r="A166" s="672"/>
      <c r="B166" s="716"/>
      <c r="C166" s="717"/>
      <c r="D166" s="717"/>
      <c r="E166" s="717"/>
      <c r="F166" s="717"/>
      <c r="G166" s="717"/>
      <c r="H166" s="717"/>
      <c r="I166" s="717"/>
      <c r="J166" s="717"/>
      <c r="K166" s="717"/>
      <c r="L166" s="718"/>
      <c r="M166" s="705"/>
      <c r="N166" s="705"/>
      <c r="O166" s="705"/>
      <c r="P166" s="710"/>
      <c r="Q166" s="710"/>
      <c r="R166" s="446"/>
      <c r="S166" s="21"/>
      <c r="T166" s="33"/>
      <c r="AB166" s="35"/>
    </row>
    <row r="167" spans="1:28" s="34" customFormat="1" ht="15" customHeight="1" x14ac:dyDescent="0.25">
      <c r="A167" s="672"/>
      <c r="B167" s="716"/>
      <c r="C167" s="717"/>
      <c r="D167" s="717"/>
      <c r="E167" s="717"/>
      <c r="F167" s="717"/>
      <c r="G167" s="717"/>
      <c r="H167" s="717"/>
      <c r="I167" s="717"/>
      <c r="J167" s="717"/>
      <c r="K167" s="717"/>
      <c r="L167" s="718"/>
      <c r="M167" s="705"/>
      <c r="N167" s="705"/>
      <c r="O167" s="705"/>
      <c r="P167" s="710"/>
      <c r="Q167" s="710"/>
      <c r="R167" s="446"/>
      <c r="S167" s="21"/>
      <c r="T167" s="33"/>
      <c r="AB167" s="35"/>
    </row>
    <row r="168" spans="1:28" s="34" customFormat="1" ht="15" customHeight="1" x14ac:dyDescent="0.25">
      <c r="A168" s="672"/>
      <c r="B168" s="716"/>
      <c r="C168" s="717"/>
      <c r="D168" s="717"/>
      <c r="E168" s="717"/>
      <c r="F168" s="717"/>
      <c r="G168" s="717"/>
      <c r="H168" s="717"/>
      <c r="I168" s="717"/>
      <c r="J168" s="717"/>
      <c r="K168" s="717"/>
      <c r="L168" s="718"/>
      <c r="M168" s="705"/>
      <c r="N168" s="705"/>
      <c r="O168" s="705"/>
      <c r="P168" s="710"/>
      <c r="Q168" s="710"/>
      <c r="R168" s="446"/>
      <c r="S168" s="21"/>
      <c r="T168" s="33"/>
      <c r="AB168" s="35"/>
    </row>
    <row r="169" spans="1:28" s="34" customFormat="1" ht="15" customHeight="1" x14ac:dyDescent="0.25">
      <c r="A169" s="672"/>
      <c r="B169" s="716"/>
      <c r="C169" s="717"/>
      <c r="D169" s="717"/>
      <c r="E169" s="717"/>
      <c r="F169" s="717"/>
      <c r="G169" s="717"/>
      <c r="H169" s="717"/>
      <c r="I169" s="717"/>
      <c r="J169" s="717"/>
      <c r="K169" s="717"/>
      <c r="L169" s="718"/>
      <c r="M169" s="705"/>
      <c r="N169" s="705"/>
      <c r="O169" s="705"/>
      <c r="P169" s="710"/>
      <c r="Q169" s="710"/>
      <c r="R169" s="446"/>
      <c r="S169" s="21"/>
      <c r="T169" s="33"/>
      <c r="AB169" s="35"/>
    </row>
    <row r="170" spans="1:28" s="34" customFormat="1" ht="15" customHeight="1" x14ac:dyDescent="0.25">
      <c r="A170" s="672"/>
      <c r="B170" s="716"/>
      <c r="C170" s="717"/>
      <c r="D170" s="717"/>
      <c r="E170" s="717"/>
      <c r="F170" s="717"/>
      <c r="G170" s="717"/>
      <c r="H170" s="717"/>
      <c r="I170" s="717"/>
      <c r="J170" s="717"/>
      <c r="K170" s="717"/>
      <c r="L170" s="718"/>
      <c r="M170" s="705"/>
      <c r="N170" s="705"/>
      <c r="O170" s="705"/>
      <c r="P170" s="710"/>
      <c r="Q170" s="710"/>
      <c r="R170" s="446"/>
      <c r="S170" s="21"/>
      <c r="T170" s="33"/>
      <c r="AB170" s="35"/>
    </row>
    <row r="171" spans="1:28" s="34" customFormat="1" ht="15" customHeight="1" x14ac:dyDescent="0.25">
      <c r="A171" s="672"/>
      <c r="B171" s="716"/>
      <c r="C171" s="717"/>
      <c r="D171" s="717"/>
      <c r="E171" s="717"/>
      <c r="F171" s="717"/>
      <c r="G171" s="717"/>
      <c r="H171" s="717"/>
      <c r="I171" s="717"/>
      <c r="J171" s="717"/>
      <c r="K171" s="717"/>
      <c r="L171" s="718"/>
      <c r="M171" s="705"/>
      <c r="N171" s="705"/>
      <c r="O171" s="705"/>
      <c r="P171" s="710"/>
      <c r="Q171" s="710"/>
      <c r="R171" s="446"/>
      <c r="S171" s="21"/>
      <c r="T171" s="33"/>
      <c r="AB171" s="35"/>
    </row>
    <row r="172" spans="1:28" s="34" customFormat="1" ht="15" customHeight="1" x14ac:dyDescent="0.25">
      <c r="A172" s="672"/>
      <c r="B172" s="716"/>
      <c r="C172" s="717"/>
      <c r="D172" s="717"/>
      <c r="E172" s="717"/>
      <c r="F172" s="717"/>
      <c r="G172" s="717"/>
      <c r="H172" s="717"/>
      <c r="I172" s="717"/>
      <c r="J172" s="717"/>
      <c r="K172" s="717"/>
      <c r="L172" s="718"/>
      <c r="M172" s="705"/>
      <c r="N172" s="705"/>
      <c r="O172" s="705"/>
      <c r="P172" s="710"/>
      <c r="Q172" s="710"/>
      <c r="R172" s="446"/>
      <c r="S172" s="21"/>
      <c r="T172" s="33"/>
      <c r="AB172" s="35"/>
    </row>
    <row r="173" spans="1:28" s="34" customFormat="1" ht="15" customHeight="1" x14ac:dyDescent="0.25">
      <c r="A173" s="672"/>
      <c r="B173" s="716"/>
      <c r="C173" s="717"/>
      <c r="D173" s="717"/>
      <c r="E173" s="717"/>
      <c r="F173" s="717"/>
      <c r="G173" s="717"/>
      <c r="H173" s="717"/>
      <c r="I173" s="717"/>
      <c r="J173" s="717"/>
      <c r="K173" s="717"/>
      <c r="L173" s="718"/>
      <c r="M173" s="705"/>
      <c r="N173" s="705"/>
      <c r="O173" s="705"/>
      <c r="P173" s="710"/>
      <c r="Q173" s="710"/>
      <c r="R173" s="446"/>
      <c r="S173" s="21"/>
      <c r="T173" s="33"/>
      <c r="AB173" s="35"/>
    </row>
    <row r="174" spans="1:28" s="34" customFormat="1" ht="15" customHeight="1" x14ac:dyDescent="0.25">
      <c r="A174" s="672"/>
      <c r="B174" s="716"/>
      <c r="C174" s="717"/>
      <c r="D174" s="717"/>
      <c r="E174" s="717"/>
      <c r="F174" s="717"/>
      <c r="G174" s="717"/>
      <c r="H174" s="717"/>
      <c r="I174" s="717"/>
      <c r="J174" s="717"/>
      <c r="K174" s="717"/>
      <c r="L174" s="718"/>
      <c r="M174" s="705"/>
      <c r="N174" s="705"/>
      <c r="O174" s="705"/>
      <c r="P174" s="710"/>
      <c r="Q174" s="710"/>
      <c r="R174" s="446"/>
      <c r="S174" s="21"/>
      <c r="T174" s="33"/>
      <c r="AB174" s="35"/>
    </row>
    <row r="175" spans="1:28" ht="15" customHeight="1" x14ac:dyDescent="0.25">
      <c r="B175" s="307"/>
      <c r="C175" s="307"/>
      <c r="D175" s="307"/>
      <c r="E175" s="307"/>
      <c r="F175" s="307" t="s">
        <v>4</v>
      </c>
      <c r="L175" s="746" t="s">
        <v>3</v>
      </c>
      <c r="M175" s="746"/>
      <c r="N175" s="746"/>
      <c r="O175" s="747"/>
      <c r="P175" s="750">
        <f>SUM(P137:Q174)</f>
        <v>0</v>
      </c>
      <c r="Q175" s="750"/>
      <c r="R175" s="446"/>
      <c r="S175" s="21"/>
      <c r="T175" s="27"/>
    </row>
    <row r="176" spans="1:28" ht="7.5" customHeight="1" x14ac:dyDescent="0.25">
      <c r="B176" s="309"/>
      <c r="C176" s="309"/>
      <c r="D176" s="309"/>
      <c r="R176" s="446"/>
      <c r="S176" s="21"/>
      <c r="T176" s="27"/>
    </row>
    <row r="177" spans="1:28" ht="15" customHeight="1" x14ac:dyDescent="0.25">
      <c r="B177" s="670" t="s">
        <v>65</v>
      </c>
      <c r="C177" s="670"/>
      <c r="D177" s="670"/>
      <c r="E177" s="670"/>
      <c r="F177" s="670"/>
      <c r="G177" s="670"/>
      <c r="H177" s="670"/>
      <c r="I177" s="670"/>
      <c r="J177" s="670"/>
      <c r="K177" s="670"/>
      <c r="L177" s="670"/>
      <c r="M177" s="670"/>
      <c r="N177" s="670"/>
      <c r="O177" s="670"/>
      <c r="P177" s="670"/>
      <c r="Q177" s="670"/>
      <c r="R177" s="446"/>
      <c r="S177" s="21"/>
      <c r="T177" s="27"/>
    </row>
    <row r="178" spans="1:28" s="6" customFormat="1" ht="28.5" customHeight="1" x14ac:dyDescent="0.2">
      <c r="A178" s="672"/>
      <c r="B178" s="237" t="str">
        <f>'Main Page'!$G$9</f>
        <v>2026-2027</v>
      </c>
      <c r="C178" s="238"/>
      <c r="D178" s="238" t="s">
        <v>49</v>
      </c>
      <c r="E178" s="238" t="str">
        <f>'Main Page'!$F$13</f>
        <v>Albemarle County Public Schools</v>
      </c>
      <c r="F178" s="238"/>
      <c r="G178" s="239"/>
      <c r="H178" s="239"/>
      <c r="I178" s="238" t="s">
        <v>48</v>
      </c>
      <c r="J178" s="240">
        <f>'Main Page'!$F$14</f>
        <v>2</v>
      </c>
      <c r="K178" s="446" t="str">
        <f>'Main Page'!$B$6</f>
        <v xml:space="preserve">Title III, Part A, Language Instruction for English Learners and Immigrant Students </v>
      </c>
      <c r="L178" s="446"/>
      <c r="M178" s="446"/>
      <c r="N178" s="446"/>
      <c r="O178" s="446"/>
      <c r="P178" s="446"/>
      <c r="Q178" s="446"/>
      <c r="R178" s="446"/>
      <c r="S178" s="21"/>
      <c r="T178" s="21"/>
    </row>
    <row r="179" spans="1:28" ht="24.75" customHeight="1" x14ac:dyDescent="0.25">
      <c r="B179" s="733" t="s">
        <v>168</v>
      </c>
      <c r="C179" s="733"/>
      <c r="D179" s="733"/>
      <c r="E179" s="733"/>
      <c r="F179" s="733"/>
      <c r="G179" s="733"/>
      <c r="H179" s="733"/>
      <c r="I179" s="733"/>
      <c r="J179" s="733"/>
      <c r="K179" s="733"/>
      <c r="L179" s="733"/>
      <c r="M179" s="733"/>
      <c r="N179" s="733"/>
      <c r="O179" s="733"/>
      <c r="P179" s="733"/>
      <c r="Q179" s="733"/>
      <c r="R179" s="446"/>
      <c r="S179" s="21"/>
      <c r="T179" s="27"/>
    </row>
    <row r="180" spans="1:28" ht="15" customHeight="1" x14ac:dyDescent="0.25">
      <c r="B180" s="734" t="s">
        <v>254</v>
      </c>
      <c r="C180" s="735"/>
      <c r="D180" s="735"/>
      <c r="E180" s="735"/>
      <c r="F180" s="735"/>
      <c r="G180" s="735"/>
      <c r="H180" s="735"/>
      <c r="I180" s="735"/>
      <c r="J180" s="735"/>
      <c r="K180" s="735"/>
      <c r="L180" s="735"/>
      <c r="M180" s="735"/>
      <c r="N180" s="735"/>
      <c r="O180" s="735"/>
      <c r="P180" s="735"/>
      <c r="Q180" s="736"/>
      <c r="R180" s="446"/>
      <c r="S180" s="21"/>
      <c r="T180" s="27"/>
    </row>
    <row r="181" spans="1:28" s="34" customFormat="1" ht="112.5" customHeight="1" x14ac:dyDescent="0.25">
      <c r="A181" s="672"/>
      <c r="B181" s="743"/>
      <c r="C181" s="744"/>
      <c r="D181" s="744"/>
      <c r="E181" s="744"/>
      <c r="F181" s="744"/>
      <c r="G181" s="744"/>
      <c r="H181" s="744"/>
      <c r="I181" s="744"/>
      <c r="J181" s="744"/>
      <c r="K181" s="744"/>
      <c r="L181" s="744"/>
      <c r="M181" s="744"/>
      <c r="N181" s="744"/>
      <c r="O181" s="744"/>
      <c r="P181" s="744"/>
      <c r="Q181" s="745"/>
      <c r="R181" s="446"/>
      <c r="S181" s="21"/>
      <c r="T181" s="33"/>
      <c r="AB181" s="35"/>
    </row>
    <row r="182" spans="1:28" s="34" customFormat="1" ht="112.5" customHeight="1" x14ac:dyDescent="0.25">
      <c r="A182" s="672"/>
      <c r="B182" s="726"/>
      <c r="C182" s="727"/>
      <c r="D182" s="727"/>
      <c r="E182" s="727"/>
      <c r="F182" s="727"/>
      <c r="G182" s="727"/>
      <c r="H182" s="727"/>
      <c r="I182" s="727"/>
      <c r="J182" s="727"/>
      <c r="K182" s="727"/>
      <c r="L182" s="727"/>
      <c r="M182" s="727"/>
      <c r="N182" s="727"/>
      <c r="O182" s="727"/>
      <c r="P182" s="727"/>
      <c r="Q182" s="728"/>
      <c r="R182" s="446"/>
      <c r="S182" s="21"/>
      <c r="T182" s="33"/>
      <c r="AB182" s="35"/>
    </row>
    <row r="183" spans="1:28" s="1" customFormat="1" ht="15" customHeight="1" x14ac:dyDescent="0.25">
      <c r="A183" s="672"/>
      <c r="B183" s="707" t="s">
        <v>563</v>
      </c>
      <c r="C183" s="707"/>
      <c r="D183" s="707"/>
      <c r="E183" s="707"/>
      <c r="F183" s="707"/>
      <c r="G183" s="707"/>
      <c r="H183" s="707"/>
      <c r="I183" s="707"/>
      <c r="J183" s="707"/>
      <c r="K183" s="707"/>
      <c r="L183" s="707"/>
      <c r="M183" s="707"/>
      <c r="N183" s="707"/>
      <c r="O183" s="707"/>
      <c r="P183" s="707"/>
      <c r="Q183" s="707"/>
      <c r="R183" s="446"/>
      <c r="S183" s="21"/>
      <c r="T183" s="4"/>
      <c r="AB183" s="2"/>
    </row>
    <row r="184" spans="1:28" s="11" customFormat="1" ht="112.5" customHeight="1" x14ac:dyDescent="0.25">
      <c r="A184" s="672"/>
      <c r="B184" s="708"/>
      <c r="C184" s="708"/>
      <c r="D184" s="708"/>
      <c r="E184" s="708"/>
      <c r="F184" s="708"/>
      <c r="G184" s="708"/>
      <c r="H184" s="708"/>
      <c r="I184" s="708"/>
      <c r="J184" s="708"/>
      <c r="K184" s="708"/>
      <c r="L184" s="708"/>
      <c r="M184" s="708"/>
      <c r="N184" s="708"/>
      <c r="O184" s="708"/>
      <c r="P184" s="708"/>
      <c r="Q184" s="708"/>
      <c r="R184" s="446"/>
      <c r="S184" s="21"/>
      <c r="T184" s="193"/>
      <c r="AB184" s="12"/>
    </row>
    <row r="185" spans="1:28" ht="15" customHeight="1" x14ac:dyDescent="0.25">
      <c r="B185" s="711" t="s">
        <v>1</v>
      </c>
      <c r="C185" s="712"/>
      <c r="D185" s="712"/>
      <c r="E185" s="712"/>
      <c r="F185" s="712"/>
      <c r="G185" s="712"/>
      <c r="H185" s="712"/>
      <c r="I185" s="712"/>
      <c r="J185" s="712"/>
      <c r="K185" s="712"/>
      <c r="L185" s="713"/>
      <c r="M185" s="749" t="s">
        <v>357</v>
      </c>
      <c r="N185" s="749"/>
      <c r="O185" s="749"/>
      <c r="P185" s="709" t="s">
        <v>2</v>
      </c>
      <c r="Q185" s="709"/>
      <c r="R185" s="446"/>
      <c r="S185" s="21"/>
      <c r="T185" s="27"/>
    </row>
    <row r="186" spans="1:28" s="34" customFormat="1" ht="15" customHeight="1" x14ac:dyDescent="0.25">
      <c r="A186" s="672"/>
      <c r="B186" s="716"/>
      <c r="C186" s="717"/>
      <c r="D186" s="717"/>
      <c r="E186" s="717"/>
      <c r="F186" s="717"/>
      <c r="G186" s="717"/>
      <c r="H186" s="717"/>
      <c r="I186" s="717"/>
      <c r="J186" s="717"/>
      <c r="K186" s="717"/>
      <c r="L186" s="718"/>
      <c r="M186" s="705"/>
      <c r="N186" s="705"/>
      <c r="O186" s="705"/>
      <c r="P186" s="710"/>
      <c r="Q186" s="710"/>
      <c r="R186" s="446"/>
      <c r="S186" s="21"/>
      <c r="T186" s="33"/>
      <c r="AB186" s="35"/>
    </row>
    <row r="187" spans="1:28" s="34" customFormat="1" ht="15" customHeight="1" x14ac:dyDescent="0.25">
      <c r="A187" s="672"/>
      <c r="B187" s="716"/>
      <c r="C187" s="717"/>
      <c r="D187" s="717"/>
      <c r="E187" s="717"/>
      <c r="F187" s="717"/>
      <c r="G187" s="717"/>
      <c r="H187" s="717"/>
      <c r="I187" s="717"/>
      <c r="J187" s="717"/>
      <c r="K187" s="717"/>
      <c r="L187" s="718"/>
      <c r="M187" s="705"/>
      <c r="N187" s="705"/>
      <c r="O187" s="705"/>
      <c r="P187" s="710"/>
      <c r="Q187" s="710"/>
      <c r="R187" s="446"/>
      <c r="S187" s="21"/>
      <c r="T187" s="33"/>
      <c r="AB187" s="35"/>
    </row>
    <row r="188" spans="1:28" s="34" customFormat="1" ht="15" customHeight="1" x14ac:dyDescent="0.25">
      <c r="A188" s="672"/>
      <c r="B188" s="716"/>
      <c r="C188" s="717"/>
      <c r="D188" s="717"/>
      <c r="E188" s="717"/>
      <c r="F188" s="717"/>
      <c r="G188" s="717"/>
      <c r="H188" s="717"/>
      <c r="I188" s="717"/>
      <c r="J188" s="717"/>
      <c r="K188" s="717"/>
      <c r="L188" s="718"/>
      <c r="M188" s="705"/>
      <c r="N188" s="705"/>
      <c r="O188" s="705"/>
      <c r="P188" s="710"/>
      <c r="Q188" s="710"/>
      <c r="R188" s="446"/>
      <c r="S188" s="21"/>
      <c r="T188" s="33"/>
      <c r="AB188" s="35"/>
    </row>
    <row r="189" spans="1:28" s="34" customFormat="1" ht="15" customHeight="1" x14ac:dyDescent="0.25">
      <c r="A189" s="672"/>
      <c r="B189" s="716"/>
      <c r="C189" s="717"/>
      <c r="D189" s="717"/>
      <c r="E189" s="717"/>
      <c r="F189" s="717"/>
      <c r="G189" s="717"/>
      <c r="H189" s="717"/>
      <c r="I189" s="717"/>
      <c r="J189" s="717"/>
      <c r="K189" s="717"/>
      <c r="L189" s="718"/>
      <c r="M189" s="705"/>
      <c r="N189" s="705"/>
      <c r="O189" s="705"/>
      <c r="P189" s="710"/>
      <c r="Q189" s="710"/>
      <c r="R189" s="446"/>
      <c r="S189" s="21"/>
      <c r="T189" s="33"/>
      <c r="AB189" s="35"/>
    </row>
    <row r="190" spans="1:28" s="34" customFormat="1" ht="15" customHeight="1" x14ac:dyDescent="0.25">
      <c r="A190" s="672"/>
      <c r="B190" s="716"/>
      <c r="C190" s="717"/>
      <c r="D190" s="717"/>
      <c r="E190" s="717"/>
      <c r="F190" s="717"/>
      <c r="G190" s="717"/>
      <c r="H190" s="717"/>
      <c r="I190" s="717"/>
      <c r="J190" s="717"/>
      <c r="K190" s="717"/>
      <c r="L190" s="718"/>
      <c r="M190" s="705"/>
      <c r="N190" s="705"/>
      <c r="O190" s="705"/>
      <c r="P190" s="710"/>
      <c r="Q190" s="710"/>
      <c r="R190" s="446"/>
      <c r="S190" s="21"/>
      <c r="T190" s="33"/>
      <c r="AB190" s="35"/>
    </row>
    <row r="191" spans="1:28" s="34" customFormat="1" ht="15" customHeight="1" x14ac:dyDescent="0.25">
      <c r="A191" s="672"/>
      <c r="B191" s="716"/>
      <c r="C191" s="717"/>
      <c r="D191" s="717"/>
      <c r="E191" s="717"/>
      <c r="F191" s="717"/>
      <c r="G191" s="717"/>
      <c r="H191" s="717"/>
      <c r="I191" s="717"/>
      <c r="J191" s="717"/>
      <c r="K191" s="717"/>
      <c r="L191" s="718"/>
      <c r="M191" s="705"/>
      <c r="N191" s="705"/>
      <c r="O191" s="705"/>
      <c r="P191" s="710"/>
      <c r="Q191" s="710"/>
      <c r="R191" s="446"/>
      <c r="S191" s="21"/>
      <c r="T191" s="33"/>
      <c r="AB191" s="35"/>
    </row>
    <row r="192" spans="1:28" s="34" customFormat="1" ht="15" customHeight="1" x14ac:dyDescent="0.25">
      <c r="A192" s="672"/>
      <c r="B192" s="716"/>
      <c r="C192" s="717"/>
      <c r="D192" s="717"/>
      <c r="E192" s="717"/>
      <c r="F192" s="717"/>
      <c r="G192" s="717"/>
      <c r="H192" s="717"/>
      <c r="I192" s="717"/>
      <c r="J192" s="717"/>
      <c r="K192" s="717"/>
      <c r="L192" s="718"/>
      <c r="M192" s="705"/>
      <c r="N192" s="705"/>
      <c r="O192" s="705"/>
      <c r="P192" s="710"/>
      <c r="Q192" s="710"/>
      <c r="R192" s="446"/>
      <c r="S192" s="21"/>
      <c r="T192" s="33"/>
      <c r="AB192" s="35"/>
    </row>
    <row r="193" spans="1:28" s="34" customFormat="1" ht="15" customHeight="1" x14ac:dyDescent="0.25">
      <c r="A193" s="672"/>
      <c r="B193" s="716"/>
      <c r="C193" s="717"/>
      <c r="D193" s="717"/>
      <c r="E193" s="717"/>
      <c r="F193" s="717"/>
      <c r="G193" s="717"/>
      <c r="H193" s="717"/>
      <c r="I193" s="717"/>
      <c r="J193" s="717"/>
      <c r="K193" s="717"/>
      <c r="L193" s="718"/>
      <c r="M193" s="705"/>
      <c r="N193" s="705"/>
      <c r="O193" s="705"/>
      <c r="P193" s="710"/>
      <c r="Q193" s="710"/>
      <c r="R193" s="446"/>
      <c r="S193" s="21"/>
      <c r="T193" s="33"/>
      <c r="AB193" s="35"/>
    </row>
    <row r="194" spans="1:28" s="34" customFormat="1" ht="15" customHeight="1" x14ac:dyDescent="0.25">
      <c r="A194" s="672"/>
      <c r="B194" s="716"/>
      <c r="C194" s="717"/>
      <c r="D194" s="717"/>
      <c r="E194" s="717"/>
      <c r="F194" s="717"/>
      <c r="G194" s="717"/>
      <c r="H194" s="717"/>
      <c r="I194" s="717"/>
      <c r="J194" s="717"/>
      <c r="K194" s="717"/>
      <c r="L194" s="718"/>
      <c r="M194" s="705"/>
      <c r="N194" s="705"/>
      <c r="O194" s="705"/>
      <c r="P194" s="710"/>
      <c r="Q194" s="710"/>
      <c r="R194" s="446"/>
      <c r="S194" s="21"/>
      <c r="T194" s="33"/>
      <c r="AB194" s="35"/>
    </row>
    <row r="195" spans="1:28" s="34" customFormat="1" ht="15" customHeight="1" x14ac:dyDescent="0.25">
      <c r="A195" s="672"/>
      <c r="B195" s="716"/>
      <c r="C195" s="717"/>
      <c r="D195" s="717"/>
      <c r="E195" s="717"/>
      <c r="F195" s="717"/>
      <c r="G195" s="717"/>
      <c r="H195" s="717"/>
      <c r="I195" s="717"/>
      <c r="J195" s="717"/>
      <c r="K195" s="717"/>
      <c r="L195" s="718"/>
      <c r="M195" s="705"/>
      <c r="N195" s="705"/>
      <c r="O195" s="705"/>
      <c r="P195" s="710"/>
      <c r="Q195" s="710"/>
      <c r="R195" s="446"/>
      <c r="S195" s="21"/>
      <c r="T195" s="33"/>
      <c r="AB195" s="35"/>
    </row>
    <row r="196" spans="1:28" s="34" customFormat="1" ht="15" customHeight="1" x14ac:dyDescent="0.25">
      <c r="A196" s="672"/>
      <c r="B196" s="716"/>
      <c r="C196" s="717"/>
      <c r="D196" s="717"/>
      <c r="E196" s="717"/>
      <c r="F196" s="717"/>
      <c r="G196" s="717"/>
      <c r="H196" s="717"/>
      <c r="I196" s="717"/>
      <c r="J196" s="717"/>
      <c r="K196" s="717"/>
      <c r="L196" s="718"/>
      <c r="M196" s="705"/>
      <c r="N196" s="705"/>
      <c r="O196" s="705"/>
      <c r="P196" s="710"/>
      <c r="Q196" s="710"/>
      <c r="R196" s="446"/>
      <c r="S196" s="21"/>
      <c r="T196" s="33"/>
      <c r="AB196" s="35"/>
    </row>
    <row r="197" spans="1:28" s="34" customFormat="1" ht="15" customHeight="1" x14ac:dyDescent="0.25">
      <c r="A197" s="672"/>
      <c r="B197" s="716"/>
      <c r="C197" s="717"/>
      <c r="D197" s="717"/>
      <c r="E197" s="717"/>
      <c r="F197" s="717"/>
      <c r="G197" s="717"/>
      <c r="H197" s="717"/>
      <c r="I197" s="717"/>
      <c r="J197" s="717"/>
      <c r="K197" s="717"/>
      <c r="L197" s="718"/>
      <c r="M197" s="705"/>
      <c r="N197" s="705"/>
      <c r="O197" s="705"/>
      <c r="P197" s="710"/>
      <c r="Q197" s="710"/>
      <c r="R197" s="446"/>
      <c r="S197" s="21"/>
      <c r="T197" s="33"/>
      <c r="AB197" s="35"/>
    </row>
    <row r="198" spans="1:28" s="34" customFormat="1" ht="15" customHeight="1" x14ac:dyDescent="0.25">
      <c r="A198" s="672"/>
      <c r="B198" s="716"/>
      <c r="C198" s="717"/>
      <c r="D198" s="717"/>
      <c r="E198" s="717"/>
      <c r="F198" s="717"/>
      <c r="G198" s="717"/>
      <c r="H198" s="717"/>
      <c r="I198" s="717"/>
      <c r="J198" s="717"/>
      <c r="K198" s="717"/>
      <c r="L198" s="718"/>
      <c r="M198" s="705"/>
      <c r="N198" s="705"/>
      <c r="O198" s="705"/>
      <c r="P198" s="710"/>
      <c r="Q198" s="710"/>
      <c r="R198" s="446"/>
      <c r="S198" s="21"/>
      <c r="T198" s="33"/>
      <c r="AB198" s="35"/>
    </row>
    <row r="199" spans="1:28" s="34" customFormat="1" ht="15" customHeight="1" x14ac:dyDescent="0.25">
      <c r="A199" s="672"/>
      <c r="B199" s="716"/>
      <c r="C199" s="717"/>
      <c r="D199" s="717"/>
      <c r="E199" s="717"/>
      <c r="F199" s="717"/>
      <c r="G199" s="717"/>
      <c r="H199" s="717"/>
      <c r="I199" s="717"/>
      <c r="J199" s="717"/>
      <c r="K199" s="717"/>
      <c r="L199" s="718"/>
      <c r="M199" s="705"/>
      <c r="N199" s="705"/>
      <c r="O199" s="705"/>
      <c r="P199" s="710"/>
      <c r="Q199" s="710"/>
      <c r="R199" s="446"/>
      <c r="S199" s="21"/>
      <c r="T199" s="33"/>
      <c r="AB199" s="35"/>
    </row>
    <row r="200" spans="1:28" s="34" customFormat="1" ht="15" customHeight="1" x14ac:dyDescent="0.25">
      <c r="A200" s="672"/>
      <c r="B200" s="716"/>
      <c r="C200" s="717"/>
      <c r="D200" s="717"/>
      <c r="E200" s="717"/>
      <c r="F200" s="717"/>
      <c r="G200" s="717"/>
      <c r="H200" s="717"/>
      <c r="I200" s="717"/>
      <c r="J200" s="717"/>
      <c r="K200" s="717"/>
      <c r="L200" s="718"/>
      <c r="M200" s="705"/>
      <c r="N200" s="705"/>
      <c r="O200" s="705"/>
      <c r="P200" s="710"/>
      <c r="Q200" s="710"/>
      <c r="R200" s="446"/>
      <c r="S200" s="21"/>
      <c r="T200" s="33"/>
      <c r="AB200" s="35"/>
    </row>
    <row r="201" spans="1:28" s="34" customFormat="1" ht="15" customHeight="1" x14ac:dyDescent="0.25">
      <c r="A201" s="672"/>
      <c r="B201" s="716"/>
      <c r="C201" s="717"/>
      <c r="D201" s="717"/>
      <c r="E201" s="717"/>
      <c r="F201" s="717"/>
      <c r="G201" s="717"/>
      <c r="H201" s="717"/>
      <c r="I201" s="717"/>
      <c r="J201" s="717"/>
      <c r="K201" s="717"/>
      <c r="L201" s="718"/>
      <c r="M201" s="705"/>
      <c r="N201" s="705"/>
      <c r="O201" s="705"/>
      <c r="P201" s="710"/>
      <c r="Q201" s="710"/>
      <c r="R201" s="446"/>
      <c r="S201" s="21"/>
      <c r="T201" s="33"/>
      <c r="AB201" s="35"/>
    </row>
    <row r="202" spans="1:28" s="34" customFormat="1" ht="15" customHeight="1" x14ac:dyDescent="0.25">
      <c r="A202" s="672"/>
      <c r="B202" s="716"/>
      <c r="C202" s="717"/>
      <c r="D202" s="717"/>
      <c r="E202" s="717"/>
      <c r="F202" s="717"/>
      <c r="G202" s="717"/>
      <c r="H202" s="717"/>
      <c r="I202" s="717"/>
      <c r="J202" s="717"/>
      <c r="K202" s="717"/>
      <c r="L202" s="718"/>
      <c r="M202" s="705"/>
      <c r="N202" s="705"/>
      <c r="O202" s="705"/>
      <c r="P202" s="710"/>
      <c r="Q202" s="710"/>
      <c r="R202" s="446"/>
      <c r="S202" s="21"/>
      <c r="T202" s="33"/>
      <c r="AB202" s="35"/>
    </row>
    <row r="203" spans="1:28" s="34" customFormat="1" ht="15" customHeight="1" x14ac:dyDescent="0.25">
      <c r="A203" s="672"/>
      <c r="B203" s="716"/>
      <c r="C203" s="717"/>
      <c r="D203" s="717"/>
      <c r="E203" s="717"/>
      <c r="F203" s="717"/>
      <c r="G203" s="717"/>
      <c r="H203" s="717"/>
      <c r="I203" s="717"/>
      <c r="J203" s="717"/>
      <c r="K203" s="717"/>
      <c r="L203" s="718"/>
      <c r="M203" s="705"/>
      <c r="N203" s="705"/>
      <c r="O203" s="705"/>
      <c r="P203" s="710"/>
      <c r="Q203" s="710"/>
      <c r="R203" s="446"/>
      <c r="S203" s="21"/>
      <c r="T203" s="33"/>
      <c r="AB203" s="35"/>
    </row>
    <row r="204" spans="1:28" s="34" customFormat="1" ht="15" customHeight="1" x14ac:dyDescent="0.25">
      <c r="A204" s="672"/>
      <c r="B204" s="716"/>
      <c r="C204" s="717"/>
      <c r="D204" s="717"/>
      <c r="E204" s="717"/>
      <c r="F204" s="717"/>
      <c r="G204" s="717"/>
      <c r="H204" s="717"/>
      <c r="I204" s="717"/>
      <c r="J204" s="717"/>
      <c r="K204" s="717"/>
      <c r="L204" s="718"/>
      <c r="M204" s="705"/>
      <c r="N204" s="705"/>
      <c r="O204" s="705"/>
      <c r="P204" s="710"/>
      <c r="Q204" s="710"/>
      <c r="R204" s="446"/>
      <c r="S204" s="21"/>
      <c r="T204" s="33"/>
      <c r="AB204" s="35"/>
    </row>
    <row r="205" spans="1:28" s="34" customFormat="1" ht="15" customHeight="1" x14ac:dyDescent="0.25">
      <c r="A205" s="672"/>
      <c r="B205" s="716"/>
      <c r="C205" s="717"/>
      <c r="D205" s="717"/>
      <c r="E205" s="717"/>
      <c r="F205" s="717"/>
      <c r="G205" s="717"/>
      <c r="H205" s="717"/>
      <c r="I205" s="717"/>
      <c r="J205" s="717"/>
      <c r="K205" s="717"/>
      <c r="L205" s="718"/>
      <c r="M205" s="705"/>
      <c r="N205" s="705"/>
      <c r="O205" s="705"/>
      <c r="P205" s="710"/>
      <c r="Q205" s="710"/>
      <c r="R205" s="446"/>
      <c r="S205" s="21"/>
      <c r="T205" s="33"/>
      <c r="AB205" s="35"/>
    </row>
    <row r="206" spans="1:28" s="34" customFormat="1" ht="15" customHeight="1" x14ac:dyDescent="0.25">
      <c r="A206" s="672"/>
      <c r="B206" s="716"/>
      <c r="C206" s="717"/>
      <c r="D206" s="717"/>
      <c r="E206" s="717"/>
      <c r="F206" s="717"/>
      <c r="G206" s="717"/>
      <c r="H206" s="717"/>
      <c r="I206" s="717"/>
      <c r="J206" s="717"/>
      <c r="K206" s="717"/>
      <c r="L206" s="718"/>
      <c r="M206" s="705"/>
      <c r="N206" s="705"/>
      <c r="O206" s="705"/>
      <c r="P206" s="710"/>
      <c r="Q206" s="710"/>
      <c r="R206" s="446"/>
      <c r="S206" s="21"/>
      <c r="T206" s="33"/>
      <c r="AB206" s="35"/>
    </row>
    <row r="207" spans="1:28" s="34" customFormat="1" ht="15" customHeight="1" x14ac:dyDescent="0.25">
      <c r="A207" s="672"/>
      <c r="B207" s="716"/>
      <c r="C207" s="717"/>
      <c r="D207" s="717"/>
      <c r="E207" s="717"/>
      <c r="F207" s="717"/>
      <c r="G207" s="717"/>
      <c r="H207" s="717"/>
      <c r="I207" s="717"/>
      <c r="J207" s="717"/>
      <c r="K207" s="717"/>
      <c r="L207" s="718"/>
      <c r="M207" s="705"/>
      <c r="N207" s="705"/>
      <c r="O207" s="705"/>
      <c r="P207" s="710"/>
      <c r="Q207" s="710"/>
      <c r="R207" s="446"/>
      <c r="S207" s="21"/>
      <c r="T207" s="33"/>
      <c r="AB207" s="35"/>
    </row>
    <row r="208" spans="1:28" s="34" customFormat="1" ht="15" customHeight="1" x14ac:dyDescent="0.25">
      <c r="A208" s="672"/>
      <c r="B208" s="716"/>
      <c r="C208" s="717"/>
      <c r="D208" s="717"/>
      <c r="E208" s="717"/>
      <c r="F208" s="717"/>
      <c r="G208" s="717"/>
      <c r="H208" s="717"/>
      <c r="I208" s="717"/>
      <c r="J208" s="717"/>
      <c r="K208" s="717"/>
      <c r="L208" s="718"/>
      <c r="M208" s="705"/>
      <c r="N208" s="705"/>
      <c r="O208" s="705"/>
      <c r="P208" s="710"/>
      <c r="Q208" s="710"/>
      <c r="R208" s="446"/>
      <c r="S208" s="21"/>
      <c r="T208" s="33"/>
      <c r="AB208" s="35"/>
    </row>
    <row r="209" spans="1:28" s="34" customFormat="1" ht="15" customHeight="1" x14ac:dyDescent="0.25">
      <c r="A209" s="672"/>
      <c r="B209" s="716"/>
      <c r="C209" s="717"/>
      <c r="D209" s="717"/>
      <c r="E209" s="717"/>
      <c r="F209" s="717"/>
      <c r="G209" s="717"/>
      <c r="H209" s="717"/>
      <c r="I209" s="717"/>
      <c r="J209" s="717"/>
      <c r="K209" s="717"/>
      <c r="L209" s="718"/>
      <c r="M209" s="705"/>
      <c r="N209" s="705"/>
      <c r="O209" s="705"/>
      <c r="P209" s="710"/>
      <c r="Q209" s="710"/>
      <c r="R209" s="446"/>
      <c r="S209" s="21"/>
      <c r="T209" s="33"/>
      <c r="AB209" s="35"/>
    </row>
    <row r="210" spans="1:28" s="34" customFormat="1" ht="15" customHeight="1" x14ac:dyDescent="0.25">
      <c r="A210" s="672"/>
      <c r="B210" s="716"/>
      <c r="C210" s="717"/>
      <c r="D210" s="717"/>
      <c r="E210" s="717"/>
      <c r="F210" s="717"/>
      <c r="G210" s="717"/>
      <c r="H210" s="717"/>
      <c r="I210" s="717"/>
      <c r="J210" s="717"/>
      <c r="K210" s="717"/>
      <c r="L210" s="718"/>
      <c r="M210" s="705"/>
      <c r="N210" s="705"/>
      <c r="O210" s="705"/>
      <c r="P210" s="710"/>
      <c r="Q210" s="710"/>
      <c r="R210" s="446"/>
      <c r="S210" s="21"/>
      <c r="T210" s="33"/>
      <c r="AB210" s="35"/>
    </row>
    <row r="211" spans="1:28" s="34" customFormat="1" ht="15" customHeight="1" x14ac:dyDescent="0.25">
      <c r="A211" s="672"/>
      <c r="B211" s="716"/>
      <c r="C211" s="717"/>
      <c r="D211" s="717"/>
      <c r="E211" s="717"/>
      <c r="F211" s="717"/>
      <c r="G211" s="717"/>
      <c r="H211" s="717"/>
      <c r="I211" s="717"/>
      <c r="J211" s="717"/>
      <c r="K211" s="717"/>
      <c r="L211" s="718"/>
      <c r="M211" s="705"/>
      <c r="N211" s="705"/>
      <c r="O211" s="705"/>
      <c r="P211" s="710"/>
      <c r="Q211" s="710"/>
      <c r="R211" s="446"/>
      <c r="S211" s="21"/>
      <c r="T211" s="33"/>
      <c r="AB211" s="35"/>
    </row>
    <row r="212" spans="1:28" s="34" customFormat="1" ht="15" customHeight="1" x14ac:dyDescent="0.25">
      <c r="A212" s="672"/>
      <c r="B212" s="716"/>
      <c r="C212" s="717"/>
      <c r="D212" s="717"/>
      <c r="E212" s="717"/>
      <c r="F212" s="717"/>
      <c r="G212" s="717"/>
      <c r="H212" s="717"/>
      <c r="I212" s="717"/>
      <c r="J212" s="717"/>
      <c r="K212" s="717"/>
      <c r="L212" s="718"/>
      <c r="M212" s="705"/>
      <c r="N212" s="705"/>
      <c r="O212" s="705"/>
      <c r="P212" s="710"/>
      <c r="Q212" s="710"/>
      <c r="R212" s="446"/>
      <c r="S212" s="21"/>
      <c r="T212" s="33"/>
      <c r="AB212" s="35"/>
    </row>
    <row r="213" spans="1:28" s="34" customFormat="1" ht="15" customHeight="1" x14ac:dyDescent="0.25">
      <c r="A213" s="672"/>
      <c r="B213" s="716"/>
      <c r="C213" s="717"/>
      <c r="D213" s="717"/>
      <c r="E213" s="717"/>
      <c r="F213" s="717"/>
      <c r="G213" s="717"/>
      <c r="H213" s="717"/>
      <c r="I213" s="717"/>
      <c r="J213" s="717"/>
      <c r="K213" s="717"/>
      <c r="L213" s="718"/>
      <c r="M213" s="705"/>
      <c r="N213" s="705"/>
      <c r="O213" s="705"/>
      <c r="P213" s="710"/>
      <c r="Q213" s="710"/>
      <c r="R213" s="446"/>
      <c r="S213" s="21"/>
      <c r="T213" s="33"/>
      <c r="AB213" s="35"/>
    </row>
    <row r="214" spans="1:28" s="34" customFormat="1" ht="15" customHeight="1" x14ac:dyDescent="0.25">
      <c r="A214" s="672"/>
      <c r="B214" s="716"/>
      <c r="C214" s="717"/>
      <c r="D214" s="717"/>
      <c r="E214" s="717"/>
      <c r="F214" s="717"/>
      <c r="G214" s="717"/>
      <c r="H214" s="717"/>
      <c r="I214" s="717"/>
      <c r="J214" s="717"/>
      <c r="K214" s="717"/>
      <c r="L214" s="718"/>
      <c r="M214" s="705"/>
      <c r="N214" s="705"/>
      <c r="O214" s="705"/>
      <c r="P214" s="710"/>
      <c r="Q214" s="710"/>
      <c r="R214" s="446"/>
      <c r="S214" s="21"/>
      <c r="T214" s="33"/>
      <c r="AB214" s="35"/>
    </row>
    <row r="215" spans="1:28" s="34" customFormat="1" ht="15" customHeight="1" x14ac:dyDescent="0.25">
      <c r="A215" s="672"/>
      <c r="B215" s="716"/>
      <c r="C215" s="717"/>
      <c r="D215" s="717"/>
      <c r="E215" s="717"/>
      <c r="F215" s="717"/>
      <c r="G215" s="717"/>
      <c r="H215" s="717"/>
      <c r="I215" s="717"/>
      <c r="J215" s="717"/>
      <c r="K215" s="717"/>
      <c r="L215" s="718"/>
      <c r="M215" s="705"/>
      <c r="N215" s="705"/>
      <c r="O215" s="705"/>
      <c r="P215" s="710"/>
      <c r="Q215" s="710"/>
      <c r="R215" s="446"/>
      <c r="S215" s="21"/>
      <c r="T215" s="33"/>
      <c r="AB215" s="35"/>
    </row>
    <row r="216" spans="1:28" s="34" customFormat="1" ht="15" customHeight="1" x14ac:dyDescent="0.25">
      <c r="A216" s="672"/>
      <c r="B216" s="716"/>
      <c r="C216" s="717"/>
      <c r="D216" s="717"/>
      <c r="E216" s="717"/>
      <c r="F216" s="717"/>
      <c r="G216" s="717"/>
      <c r="H216" s="717"/>
      <c r="I216" s="717"/>
      <c r="J216" s="717"/>
      <c r="K216" s="717"/>
      <c r="L216" s="718"/>
      <c r="M216" s="705"/>
      <c r="N216" s="705"/>
      <c r="O216" s="705"/>
      <c r="P216" s="710"/>
      <c r="Q216" s="710"/>
      <c r="R216" s="446"/>
      <c r="S216" s="21"/>
      <c r="T216" s="33"/>
      <c r="AB216" s="35"/>
    </row>
    <row r="217" spans="1:28" s="34" customFormat="1" ht="15" customHeight="1" x14ac:dyDescent="0.25">
      <c r="A217" s="672"/>
      <c r="B217" s="716"/>
      <c r="C217" s="717"/>
      <c r="D217" s="717"/>
      <c r="E217" s="717"/>
      <c r="F217" s="717"/>
      <c r="G217" s="717"/>
      <c r="H217" s="717"/>
      <c r="I217" s="717"/>
      <c r="J217" s="717"/>
      <c r="K217" s="717"/>
      <c r="L217" s="718"/>
      <c r="M217" s="705"/>
      <c r="N217" s="705"/>
      <c r="O217" s="705"/>
      <c r="P217" s="710"/>
      <c r="Q217" s="710"/>
      <c r="R217" s="446"/>
      <c r="S217" s="21"/>
      <c r="T217" s="33"/>
      <c r="AB217" s="35"/>
    </row>
    <row r="218" spans="1:28" s="34" customFormat="1" ht="15" customHeight="1" x14ac:dyDescent="0.25">
      <c r="A218" s="672"/>
      <c r="B218" s="716"/>
      <c r="C218" s="717"/>
      <c r="D218" s="717"/>
      <c r="E218" s="717"/>
      <c r="F218" s="717"/>
      <c r="G218" s="717"/>
      <c r="H218" s="717"/>
      <c r="I218" s="717"/>
      <c r="J218" s="717"/>
      <c r="K218" s="717"/>
      <c r="L218" s="718"/>
      <c r="M218" s="705"/>
      <c r="N218" s="705"/>
      <c r="O218" s="705"/>
      <c r="P218" s="710"/>
      <c r="Q218" s="710"/>
      <c r="R218" s="446"/>
      <c r="S218" s="21"/>
      <c r="T218" s="33"/>
      <c r="AB218" s="35"/>
    </row>
    <row r="219" spans="1:28" s="34" customFormat="1" ht="15" customHeight="1" x14ac:dyDescent="0.25">
      <c r="A219" s="672"/>
      <c r="B219" s="716"/>
      <c r="C219" s="717"/>
      <c r="D219" s="717"/>
      <c r="E219" s="717"/>
      <c r="F219" s="717"/>
      <c r="G219" s="717"/>
      <c r="H219" s="717"/>
      <c r="I219" s="717"/>
      <c r="J219" s="717"/>
      <c r="K219" s="717"/>
      <c r="L219" s="718"/>
      <c r="M219" s="705"/>
      <c r="N219" s="705"/>
      <c r="O219" s="705"/>
      <c r="P219" s="710"/>
      <c r="Q219" s="710"/>
      <c r="R219" s="446"/>
      <c r="S219" s="21"/>
      <c r="T219" s="33"/>
      <c r="AB219" s="35"/>
    </row>
    <row r="220" spans="1:28" s="34" customFormat="1" ht="15" customHeight="1" x14ac:dyDescent="0.25">
      <c r="A220" s="672"/>
      <c r="B220" s="716"/>
      <c r="C220" s="717"/>
      <c r="D220" s="717"/>
      <c r="E220" s="717"/>
      <c r="F220" s="717"/>
      <c r="G220" s="717"/>
      <c r="H220" s="717"/>
      <c r="I220" s="717"/>
      <c r="J220" s="717"/>
      <c r="K220" s="717"/>
      <c r="L220" s="718"/>
      <c r="M220" s="705"/>
      <c r="N220" s="705"/>
      <c r="O220" s="705"/>
      <c r="P220" s="710"/>
      <c r="Q220" s="710"/>
      <c r="R220" s="446"/>
      <c r="S220" s="21"/>
      <c r="T220" s="33"/>
      <c r="AB220" s="35"/>
    </row>
    <row r="221" spans="1:28" s="34" customFormat="1" ht="15" customHeight="1" x14ac:dyDescent="0.25">
      <c r="A221" s="672"/>
      <c r="B221" s="716"/>
      <c r="C221" s="717"/>
      <c r="D221" s="717"/>
      <c r="E221" s="717"/>
      <c r="F221" s="717"/>
      <c r="G221" s="717"/>
      <c r="H221" s="717"/>
      <c r="I221" s="717"/>
      <c r="J221" s="717"/>
      <c r="K221" s="717"/>
      <c r="L221" s="718"/>
      <c r="M221" s="705"/>
      <c r="N221" s="705"/>
      <c r="O221" s="705"/>
      <c r="P221" s="710"/>
      <c r="Q221" s="710"/>
      <c r="R221" s="446"/>
      <c r="S221" s="21"/>
      <c r="T221" s="33"/>
      <c r="AB221" s="35"/>
    </row>
    <row r="222" spans="1:28" s="34" customFormat="1" ht="15" customHeight="1" x14ac:dyDescent="0.25">
      <c r="A222" s="672"/>
      <c r="B222" s="716"/>
      <c r="C222" s="717"/>
      <c r="D222" s="717"/>
      <c r="E222" s="717"/>
      <c r="F222" s="717"/>
      <c r="G222" s="717"/>
      <c r="H222" s="717"/>
      <c r="I222" s="717"/>
      <c r="J222" s="717"/>
      <c r="K222" s="717"/>
      <c r="L222" s="718"/>
      <c r="M222" s="705"/>
      <c r="N222" s="705"/>
      <c r="O222" s="705"/>
      <c r="P222" s="710"/>
      <c r="Q222" s="710"/>
      <c r="R222" s="446"/>
      <c r="S222" s="21"/>
      <c r="T222" s="33"/>
      <c r="AB222" s="35"/>
    </row>
    <row r="223" spans="1:28" s="34" customFormat="1" ht="15" customHeight="1" x14ac:dyDescent="0.25">
      <c r="A223" s="672"/>
      <c r="B223" s="716"/>
      <c r="C223" s="717"/>
      <c r="D223" s="717"/>
      <c r="E223" s="717"/>
      <c r="F223" s="717"/>
      <c r="G223" s="717"/>
      <c r="H223" s="717"/>
      <c r="I223" s="717"/>
      <c r="J223" s="717"/>
      <c r="K223" s="717"/>
      <c r="L223" s="718"/>
      <c r="M223" s="705"/>
      <c r="N223" s="705"/>
      <c r="O223" s="705"/>
      <c r="P223" s="710"/>
      <c r="Q223" s="710"/>
      <c r="R223" s="446"/>
      <c r="S223" s="21"/>
      <c r="T223" s="33"/>
      <c r="AB223" s="35"/>
    </row>
    <row r="224" spans="1:28" ht="15" customHeight="1" x14ac:dyDescent="0.25">
      <c r="B224" s="307"/>
      <c r="C224" s="307"/>
      <c r="D224" s="307"/>
      <c r="E224" s="307"/>
      <c r="F224" s="307" t="s">
        <v>4</v>
      </c>
      <c r="K224" s="308"/>
      <c r="L224" s="746" t="s">
        <v>3</v>
      </c>
      <c r="M224" s="746"/>
      <c r="N224" s="746"/>
      <c r="O224" s="747"/>
      <c r="P224" s="748">
        <f>SUM(P186:Q223)</f>
        <v>0</v>
      </c>
      <c r="Q224" s="748"/>
      <c r="R224" s="446"/>
      <c r="S224" s="21"/>
      <c r="T224" s="27"/>
    </row>
    <row r="225" spans="1:28" ht="30" customHeight="1" x14ac:dyDescent="0.25">
      <c r="B225" s="670" t="s">
        <v>66</v>
      </c>
      <c r="C225" s="670"/>
      <c r="D225" s="670"/>
      <c r="E225" s="670"/>
      <c r="F225" s="670"/>
      <c r="G225" s="670"/>
      <c r="H225" s="670"/>
      <c r="I225" s="670"/>
      <c r="J225" s="670"/>
      <c r="K225" s="670"/>
      <c r="L225" s="670"/>
      <c r="M225" s="670"/>
      <c r="N225" s="670"/>
      <c r="O225" s="670"/>
      <c r="P225" s="670"/>
      <c r="Q225" s="670"/>
      <c r="R225" s="446"/>
      <c r="S225" s="21"/>
      <c r="T225" s="27"/>
    </row>
    <row r="226" spans="1:28" s="6" customFormat="1" ht="28.5" customHeight="1" x14ac:dyDescent="0.2">
      <c r="A226" s="672"/>
      <c r="B226" s="237" t="str">
        <f>'Main Page'!$G$9</f>
        <v>2026-2027</v>
      </c>
      <c r="C226" s="238"/>
      <c r="D226" s="238" t="s">
        <v>49</v>
      </c>
      <c r="E226" s="238" t="str">
        <f>'Main Page'!$F$13</f>
        <v>Albemarle County Public Schools</v>
      </c>
      <c r="F226" s="238"/>
      <c r="G226" s="239"/>
      <c r="H226" s="239"/>
      <c r="I226" s="238" t="s">
        <v>48</v>
      </c>
      <c r="J226" s="240">
        <f>'Main Page'!$F$14</f>
        <v>2</v>
      </c>
      <c r="K226" s="446" t="str">
        <f>'Main Page'!$B$6</f>
        <v xml:space="preserve">Title III, Part A, Language Instruction for English Learners and Immigrant Students </v>
      </c>
      <c r="L226" s="446"/>
      <c r="M226" s="446"/>
      <c r="N226" s="446"/>
      <c r="O226" s="446"/>
      <c r="P226" s="446"/>
      <c r="Q226" s="446"/>
      <c r="R226" s="446"/>
      <c r="S226" s="21"/>
      <c r="T226" s="21"/>
    </row>
    <row r="227" spans="1:28" ht="26.25" customHeight="1" x14ac:dyDescent="0.25">
      <c r="B227" s="733" t="s">
        <v>169</v>
      </c>
      <c r="C227" s="733"/>
      <c r="D227" s="733"/>
      <c r="E227" s="733"/>
      <c r="F227" s="733"/>
      <c r="G227" s="733"/>
      <c r="H227" s="733"/>
      <c r="I227" s="733"/>
      <c r="J227" s="733"/>
      <c r="K227" s="733"/>
      <c r="L227" s="733"/>
      <c r="M227" s="733"/>
      <c r="N227" s="733"/>
      <c r="O227" s="733"/>
      <c r="P227" s="733"/>
      <c r="Q227" s="733"/>
      <c r="R227" s="446"/>
      <c r="S227" s="21"/>
      <c r="T227" s="27"/>
    </row>
    <row r="228" spans="1:28" ht="33" customHeight="1" x14ac:dyDescent="0.25">
      <c r="B228" s="751" t="s">
        <v>255</v>
      </c>
      <c r="C228" s="751"/>
      <c r="D228" s="751"/>
      <c r="E228" s="751"/>
      <c r="F228" s="751"/>
      <c r="G228" s="751"/>
      <c r="H228" s="751"/>
      <c r="I228" s="751"/>
      <c r="J228" s="751"/>
      <c r="K228" s="751"/>
      <c r="L228" s="751"/>
      <c r="M228" s="751"/>
      <c r="N228" s="751"/>
      <c r="O228" s="751"/>
      <c r="P228" s="751"/>
      <c r="Q228" s="751"/>
      <c r="R228" s="446"/>
      <c r="S228" s="21"/>
      <c r="T228" s="27"/>
    </row>
    <row r="229" spans="1:28" s="34" customFormat="1" ht="112.5" customHeight="1" x14ac:dyDescent="0.25">
      <c r="A229" s="672"/>
      <c r="B229" s="743"/>
      <c r="C229" s="744"/>
      <c r="D229" s="744"/>
      <c r="E229" s="744"/>
      <c r="F229" s="744"/>
      <c r="G229" s="744"/>
      <c r="H229" s="744"/>
      <c r="I229" s="744"/>
      <c r="J229" s="744"/>
      <c r="K229" s="744"/>
      <c r="L229" s="744"/>
      <c r="M229" s="744"/>
      <c r="N229" s="744"/>
      <c r="O229" s="744"/>
      <c r="P229" s="744"/>
      <c r="Q229" s="745"/>
      <c r="R229" s="446"/>
      <c r="S229" s="21"/>
      <c r="T229" s="33"/>
      <c r="AB229" s="35"/>
    </row>
    <row r="230" spans="1:28" s="34" customFormat="1" ht="112.5" customHeight="1" x14ac:dyDescent="0.25">
      <c r="A230" s="672"/>
      <c r="B230" s="726"/>
      <c r="C230" s="727"/>
      <c r="D230" s="727"/>
      <c r="E230" s="727"/>
      <c r="F230" s="727"/>
      <c r="G230" s="727"/>
      <c r="H230" s="727"/>
      <c r="I230" s="727"/>
      <c r="J230" s="727"/>
      <c r="K230" s="727"/>
      <c r="L230" s="727"/>
      <c r="M230" s="727"/>
      <c r="N230" s="727"/>
      <c r="O230" s="727"/>
      <c r="P230" s="727"/>
      <c r="Q230" s="728"/>
      <c r="R230" s="446"/>
      <c r="S230" s="21"/>
      <c r="T230" s="33"/>
      <c r="AB230" s="35"/>
    </row>
    <row r="231" spans="1:28" s="1" customFormat="1" ht="15" customHeight="1" x14ac:dyDescent="0.25">
      <c r="A231" s="672"/>
      <c r="B231" s="707" t="s">
        <v>563</v>
      </c>
      <c r="C231" s="707"/>
      <c r="D231" s="707"/>
      <c r="E231" s="707"/>
      <c r="F231" s="707"/>
      <c r="G231" s="707"/>
      <c r="H231" s="707"/>
      <c r="I231" s="707"/>
      <c r="J231" s="707"/>
      <c r="K231" s="707"/>
      <c r="L231" s="707"/>
      <c r="M231" s="707"/>
      <c r="N231" s="707"/>
      <c r="O231" s="707"/>
      <c r="P231" s="707"/>
      <c r="Q231" s="707"/>
      <c r="R231" s="446"/>
      <c r="S231" s="21"/>
      <c r="T231" s="4"/>
      <c r="AB231" s="2"/>
    </row>
    <row r="232" spans="1:28" s="11" customFormat="1" ht="112.5" customHeight="1" x14ac:dyDescent="0.25">
      <c r="A232" s="672"/>
      <c r="B232" s="708"/>
      <c r="C232" s="708"/>
      <c r="D232" s="708"/>
      <c r="E232" s="708"/>
      <c r="F232" s="708"/>
      <c r="G232" s="708"/>
      <c r="H232" s="708"/>
      <c r="I232" s="708"/>
      <c r="J232" s="708"/>
      <c r="K232" s="708"/>
      <c r="L232" s="708"/>
      <c r="M232" s="708"/>
      <c r="N232" s="708"/>
      <c r="O232" s="708"/>
      <c r="P232" s="708"/>
      <c r="Q232" s="708"/>
      <c r="R232" s="446"/>
      <c r="S232" s="21"/>
      <c r="T232" s="193"/>
      <c r="AB232" s="12"/>
    </row>
    <row r="233" spans="1:28" ht="15" customHeight="1" x14ac:dyDescent="0.25">
      <c r="B233" s="711" t="s">
        <v>1</v>
      </c>
      <c r="C233" s="712"/>
      <c r="D233" s="712"/>
      <c r="E233" s="712"/>
      <c r="F233" s="712"/>
      <c r="G233" s="712"/>
      <c r="H233" s="712"/>
      <c r="I233" s="712"/>
      <c r="J233" s="712"/>
      <c r="K233" s="712"/>
      <c r="L233" s="713"/>
      <c r="M233" s="749" t="s">
        <v>357</v>
      </c>
      <c r="N233" s="749"/>
      <c r="O233" s="749"/>
      <c r="P233" s="709" t="s">
        <v>2</v>
      </c>
      <c r="Q233" s="709"/>
      <c r="R233" s="446"/>
      <c r="S233" s="21"/>
      <c r="T233" s="27"/>
    </row>
    <row r="234" spans="1:28" s="34" customFormat="1" ht="15" customHeight="1" x14ac:dyDescent="0.25">
      <c r="A234" s="672"/>
      <c r="B234" s="716"/>
      <c r="C234" s="717"/>
      <c r="D234" s="717"/>
      <c r="E234" s="717"/>
      <c r="F234" s="717"/>
      <c r="G234" s="717"/>
      <c r="H234" s="717"/>
      <c r="I234" s="717"/>
      <c r="J234" s="717"/>
      <c r="K234" s="717"/>
      <c r="L234" s="718"/>
      <c r="M234" s="705"/>
      <c r="N234" s="705"/>
      <c r="O234" s="705"/>
      <c r="P234" s="710"/>
      <c r="Q234" s="710"/>
      <c r="R234" s="446"/>
      <c r="S234" s="21"/>
      <c r="T234" s="33"/>
      <c r="AB234" s="35"/>
    </row>
    <row r="235" spans="1:28" s="34" customFormat="1" ht="15" customHeight="1" x14ac:dyDescent="0.25">
      <c r="A235" s="672"/>
      <c r="B235" s="716"/>
      <c r="C235" s="717"/>
      <c r="D235" s="717"/>
      <c r="E235" s="717"/>
      <c r="F235" s="717"/>
      <c r="G235" s="717"/>
      <c r="H235" s="717"/>
      <c r="I235" s="717"/>
      <c r="J235" s="717"/>
      <c r="K235" s="717"/>
      <c r="L235" s="718"/>
      <c r="M235" s="705"/>
      <c r="N235" s="705"/>
      <c r="O235" s="705"/>
      <c r="P235" s="710"/>
      <c r="Q235" s="710"/>
      <c r="R235" s="446"/>
      <c r="S235" s="21"/>
      <c r="T235" s="33"/>
      <c r="AB235" s="35"/>
    </row>
    <row r="236" spans="1:28" s="34" customFormat="1" ht="15" customHeight="1" x14ac:dyDescent="0.25">
      <c r="A236" s="672"/>
      <c r="B236" s="716"/>
      <c r="C236" s="717"/>
      <c r="D236" s="717"/>
      <c r="E236" s="717"/>
      <c r="F236" s="717"/>
      <c r="G236" s="717"/>
      <c r="H236" s="717"/>
      <c r="I236" s="717"/>
      <c r="J236" s="717"/>
      <c r="K236" s="717"/>
      <c r="L236" s="718"/>
      <c r="M236" s="705"/>
      <c r="N236" s="705"/>
      <c r="O236" s="705"/>
      <c r="P236" s="710"/>
      <c r="Q236" s="710"/>
      <c r="R236" s="446"/>
      <c r="S236" s="21"/>
      <c r="T236" s="33"/>
      <c r="AB236" s="35"/>
    </row>
    <row r="237" spans="1:28" s="34" customFormat="1" ht="15" customHeight="1" x14ac:dyDescent="0.25">
      <c r="A237" s="672"/>
      <c r="B237" s="716"/>
      <c r="C237" s="717"/>
      <c r="D237" s="717"/>
      <c r="E237" s="717"/>
      <c r="F237" s="717"/>
      <c r="G237" s="717"/>
      <c r="H237" s="717"/>
      <c r="I237" s="717"/>
      <c r="J237" s="717"/>
      <c r="K237" s="717"/>
      <c r="L237" s="718"/>
      <c r="M237" s="705"/>
      <c r="N237" s="705"/>
      <c r="O237" s="705"/>
      <c r="P237" s="710"/>
      <c r="Q237" s="710"/>
      <c r="R237" s="446"/>
      <c r="S237" s="21"/>
      <c r="T237" s="33"/>
      <c r="AB237" s="35"/>
    </row>
    <row r="238" spans="1:28" s="34" customFormat="1" ht="15" customHeight="1" x14ac:dyDescent="0.25">
      <c r="A238" s="672"/>
      <c r="B238" s="716"/>
      <c r="C238" s="717"/>
      <c r="D238" s="717"/>
      <c r="E238" s="717"/>
      <c r="F238" s="717"/>
      <c r="G238" s="717"/>
      <c r="H238" s="717"/>
      <c r="I238" s="717"/>
      <c r="J238" s="717"/>
      <c r="K238" s="717"/>
      <c r="L238" s="718"/>
      <c r="M238" s="705"/>
      <c r="N238" s="705"/>
      <c r="O238" s="705"/>
      <c r="P238" s="710"/>
      <c r="Q238" s="710"/>
      <c r="R238" s="446"/>
      <c r="S238" s="21"/>
      <c r="T238" s="33"/>
      <c r="AB238" s="35"/>
    </row>
    <row r="239" spans="1:28" s="34" customFormat="1" ht="15" customHeight="1" x14ac:dyDescent="0.25">
      <c r="A239" s="672"/>
      <c r="B239" s="716"/>
      <c r="C239" s="717"/>
      <c r="D239" s="717"/>
      <c r="E239" s="717"/>
      <c r="F239" s="717"/>
      <c r="G239" s="717"/>
      <c r="H239" s="717"/>
      <c r="I239" s="717"/>
      <c r="J239" s="717"/>
      <c r="K239" s="717"/>
      <c r="L239" s="718"/>
      <c r="M239" s="705"/>
      <c r="N239" s="705"/>
      <c r="O239" s="705"/>
      <c r="P239" s="710"/>
      <c r="Q239" s="710"/>
      <c r="R239" s="446"/>
      <c r="S239" s="21"/>
      <c r="T239" s="33"/>
      <c r="AB239" s="35"/>
    </row>
    <row r="240" spans="1:28" s="34" customFormat="1" ht="15" customHeight="1" x14ac:dyDescent="0.25">
      <c r="A240" s="672"/>
      <c r="B240" s="716"/>
      <c r="C240" s="717"/>
      <c r="D240" s="717"/>
      <c r="E240" s="717"/>
      <c r="F240" s="717"/>
      <c r="G240" s="717"/>
      <c r="H240" s="717"/>
      <c r="I240" s="717"/>
      <c r="J240" s="717"/>
      <c r="K240" s="717"/>
      <c r="L240" s="718"/>
      <c r="M240" s="705"/>
      <c r="N240" s="705"/>
      <c r="O240" s="705"/>
      <c r="P240" s="710"/>
      <c r="Q240" s="710"/>
      <c r="R240" s="446"/>
      <c r="S240" s="21"/>
      <c r="T240" s="33"/>
      <c r="AB240" s="35"/>
    </row>
    <row r="241" spans="1:28" s="34" customFormat="1" ht="15" customHeight="1" x14ac:dyDescent="0.25">
      <c r="A241" s="672"/>
      <c r="B241" s="716"/>
      <c r="C241" s="717"/>
      <c r="D241" s="717"/>
      <c r="E241" s="717"/>
      <c r="F241" s="717"/>
      <c r="G241" s="717"/>
      <c r="H241" s="717"/>
      <c r="I241" s="717"/>
      <c r="J241" s="717"/>
      <c r="K241" s="717"/>
      <c r="L241" s="718"/>
      <c r="M241" s="705"/>
      <c r="N241" s="705"/>
      <c r="O241" s="705"/>
      <c r="P241" s="710"/>
      <c r="Q241" s="710"/>
      <c r="R241" s="446"/>
      <c r="S241" s="21"/>
      <c r="T241" s="33"/>
      <c r="AB241" s="35"/>
    </row>
    <row r="242" spans="1:28" s="34" customFormat="1" ht="15" customHeight="1" x14ac:dyDescent="0.25">
      <c r="A242" s="672"/>
      <c r="B242" s="716"/>
      <c r="C242" s="717"/>
      <c r="D242" s="717"/>
      <c r="E242" s="717"/>
      <c r="F242" s="717"/>
      <c r="G242" s="717"/>
      <c r="H242" s="717"/>
      <c r="I242" s="717"/>
      <c r="J242" s="717"/>
      <c r="K242" s="717"/>
      <c r="L242" s="718"/>
      <c r="M242" s="705"/>
      <c r="N242" s="705"/>
      <c r="O242" s="705"/>
      <c r="P242" s="710"/>
      <c r="Q242" s="710"/>
      <c r="R242" s="446"/>
      <c r="S242" s="21"/>
      <c r="T242" s="33"/>
      <c r="AB242" s="35"/>
    </row>
    <row r="243" spans="1:28" s="34" customFormat="1" ht="15" customHeight="1" x14ac:dyDescent="0.25">
      <c r="A243" s="672"/>
      <c r="B243" s="716"/>
      <c r="C243" s="717"/>
      <c r="D243" s="717"/>
      <c r="E243" s="717"/>
      <c r="F243" s="717"/>
      <c r="G243" s="717"/>
      <c r="H243" s="717"/>
      <c r="I243" s="717"/>
      <c r="J243" s="717"/>
      <c r="K243" s="717"/>
      <c r="L243" s="718"/>
      <c r="M243" s="705"/>
      <c r="N243" s="705"/>
      <c r="O243" s="705"/>
      <c r="P243" s="710"/>
      <c r="Q243" s="710"/>
      <c r="R243" s="446"/>
      <c r="S243" s="21"/>
      <c r="T243" s="33"/>
      <c r="AB243" s="35"/>
    </row>
    <row r="244" spans="1:28" s="34" customFormat="1" ht="15" customHeight="1" x14ac:dyDescent="0.25">
      <c r="A244" s="672"/>
      <c r="B244" s="716"/>
      <c r="C244" s="717"/>
      <c r="D244" s="717"/>
      <c r="E244" s="717"/>
      <c r="F244" s="717"/>
      <c r="G244" s="717"/>
      <c r="H244" s="717"/>
      <c r="I244" s="717"/>
      <c r="J244" s="717"/>
      <c r="K244" s="717"/>
      <c r="L244" s="718"/>
      <c r="M244" s="705"/>
      <c r="N244" s="705"/>
      <c r="O244" s="705"/>
      <c r="P244" s="710"/>
      <c r="Q244" s="710"/>
      <c r="R244" s="446"/>
      <c r="S244" s="21"/>
      <c r="T244" s="33"/>
      <c r="AB244" s="35"/>
    </row>
    <row r="245" spans="1:28" s="34" customFormat="1" ht="15" customHeight="1" x14ac:dyDescent="0.25">
      <c r="A245" s="672"/>
      <c r="B245" s="716"/>
      <c r="C245" s="717"/>
      <c r="D245" s="717"/>
      <c r="E245" s="717"/>
      <c r="F245" s="717"/>
      <c r="G245" s="717"/>
      <c r="H245" s="717"/>
      <c r="I245" s="717"/>
      <c r="J245" s="717"/>
      <c r="K245" s="717"/>
      <c r="L245" s="718"/>
      <c r="M245" s="705"/>
      <c r="N245" s="705"/>
      <c r="O245" s="705"/>
      <c r="P245" s="710"/>
      <c r="Q245" s="710"/>
      <c r="R245" s="446"/>
      <c r="S245" s="21"/>
      <c r="T245" s="33"/>
      <c r="AB245" s="35"/>
    </row>
    <row r="246" spans="1:28" s="34" customFormat="1" ht="15" customHeight="1" x14ac:dyDescent="0.25">
      <c r="A246" s="672"/>
      <c r="B246" s="716"/>
      <c r="C246" s="717"/>
      <c r="D246" s="717"/>
      <c r="E246" s="717"/>
      <c r="F246" s="717"/>
      <c r="G246" s="717"/>
      <c r="H246" s="717"/>
      <c r="I246" s="717"/>
      <c r="J246" s="717"/>
      <c r="K246" s="717"/>
      <c r="L246" s="718"/>
      <c r="M246" s="705"/>
      <c r="N246" s="705"/>
      <c r="O246" s="705"/>
      <c r="P246" s="710"/>
      <c r="Q246" s="710"/>
      <c r="R246" s="446"/>
      <c r="S246" s="21"/>
      <c r="T246" s="33"/>
      <c r="AB246" s="35"/>
    </row>
    <row r="247" spans="1:28" s="34" customFormat="1" ht="15" customHeight="1" x14ac:dyDescent="0.25">
      <c r="A247" s="672"/>
      <c r="B247" s="716"/>
      <c r="C247" s="717"/>
      <c r="D247" s="717"/>
      <c r="E247" s="717"/>
      <c r="F247" s="717"/>
      <c r="G247" s="717"/>
      <c r="H247" s="717"/>
      <c r="I247" s="717"/>
      <c r="J247" s="717"/>
      <c r="K247" s="717"/>
      <c r="L247" s="718"/>
      <c r="M247" s="705"/>
      <c r="N247" s="705"/>
      <c r="O247" s="705"/>
      <c r="P247" s="710"/>
      <c r="Q247" s="710"/>
      <c r="R247" s="446"/>
      <c r="S247" s="21"/>
      <c r="T247" s="33"/>
      <c r="AB247" s="35"/>
    </row>
    <row r="248" spans="1:28" s="34" customFormat="1" ht="15" customHeight="1" x14ac:dyDescent="0.25">
      <c r="A248" s="672"/>
      <c r="B248" s="716"/>
      <c r="C248" s="717"/>
      <c r="D248" s="717"/>
      <c r="E248" s="717"/>
      <c r="F248" s="717"/>
      <c r="G248" s="717"/>
      <c r="H248" s="717"/>
      <c r="I248" s="717"/>
      <c r="J248" s="717"/>
      <c r="K248" s="717"/>
      <c r="L248" s="718"/>
      <c r="M248" s="705"/>
      <c r="N248" s="705"/>
      <c r="O248" s="705"/>
      <c r="P248" s="710"/>
      <c r="Q248" s="710"/>
      <c r="R248" s="446"/>
      <c r="S248" s="21"/>
      <c r="T248" s="33"/>
      <c r="AB248" s="35"/>
    </row>
    <row r="249" spans="1:28" s="34" customFormat="1" ht="15" customHeight="1" x14ac:dyDescent="0.25">
      <c r="A249" s="672"/>
      <c r="B249" s="716"/>
      <c r="C249" s="717"/>
      <c r="D249" s="717"/>
      <c r="E249" s="717"/>
      <c r="F249" s="717"/>
      <c r="G249" s="717"/>
      <c r="H249" s="717"/>
      <c r="I249" s="717"/>
      <c r="J249" s="717"/>
      <c r="K249" s="717"/>
      <c r="L249" s="718"/>
      <c r="M249" s="705"/>
      <c r="N249" s="705"/>
      <c r="O249" s="705"/>
      <c r="P249" s="710"/>
      <c r="Q249" s="710"/>
      <c r="R249" s="446"/>
      <c r="S249" s="21"/>
      <c r="T249" s="33"/>
      <c r="AB249" s="35"/>
    </row>
    <row r="250" spans="1:28" s="34" customFormat="1" ht="15" customHeight="1" x14ac:dyDescent="0.25">
      <c r="A250" s="672"/>
      <c r="B250" s="716"/>
      <c r="C250" s="717"/>
      <c r="D250" s="717"/>
      <c r="E250" s="717"/>
      <c r="F250" s="717"/>
      <c r="G250" s="717"/>
      <c r="H250" s="717"/>
      <c r="I250" s="717"/>
      <c r="J250" s="717"/>
      <c r="K250" s="717"/>
      <c r="L250" s="718"/>
      <c r="M250" s="705"/>
      <c r="N250" s="705"/>
      <c r="O250" s="705"/>
      <c r="P250" s="710"/>
      <c r="Q250" s="710"/>
      <c r="R250" s="446"/>
      <c r="S250" s="21"/>
      <c r="T250" s="33"/>
      <c r="AB250" s="35"/>
    </row>
    <row r="251" spans="1:28" s="34" customFormat="1" ht="15" customHeight="1" x14ac:dyDescent="0.25">
      <c r="A251" s="672"/>
      <c r="B251" s="716"/>
      <c r="C251" s="717"/>
      <c r="D251" s="717"/>
      <c r="E251" s="717"/>
      <c r="F251" s="717"/>
      <c r="G251" s="717"/>
      <c r="H251" s="717"/>
      <c r="I251" s="717"/>
      <c r="J251" s="717"/>
      <c r="K251" s="717"/>
      <c r="L251" s="718"/>
      <c r="M251" s="705"/>
      <c r="N251" s="705"/>
      <c r="O251" s="705"/>
      <c r="P251" s="710"/>
      <c r="Q251" s="710"/>
      <c r="R251" s="446"/>
      <c r="S251" s="21"/>
      <c r="T251" s="33"/>
      <c r="AB251" s="35"/>
    </row>
    <row r="252" spans="1:28" s="34" customFormat="1" ht="15" customHeight="1" x14ac:dyDescent="0.25">
      <c r="A252" s="672"/>
      <c r="B252" s="716"/>
      <c r="C252" s="717"/>
      <c r="D252" s="717"/>
      <c r="E252" s="717"/>
      <c r="F252" s="717"/>
      <c r="G252" s="717"/>
      <c r="H252" s="717"/>
      <c r="I252" s="717"/>
      <c r="J252" s="717"/>
      <c r="K252" s="717"/>
      <c r="L252" s="718"/>
      <c r="M252" s="705"/>
      <c r="N252" s="705"/>
      <c r="O252" s="705"/>
      <c r="P252" s="710"/>
      <c r="Q252" s="710"/>
      <c r="R252" s="446"/>
      <c r="S252" s="21"/>
      <c r="T252" s="33"/>
      <c r="AB252" s="35"/>
    </row>
    <row r="253" spans="1:28" s="34" customFormat="1" ht="15" customHeight="1" x14ac:dyDescent="0.25">
      <c r="A253" s="672"/>
      <c r="B253" s="716"/>
      <c r="C253" s="717"/>
      <c r="D253" s="717"/>
      <c r="E253" s="717"/>
      <c r="F253" s="717"/>
      <c r="G253" s="717"/>
      <c r="H253" s="717"/>
      <c r="I253" s="717"/>
      <c r="J253" s="717"/>
      <c r="K253" s="717"/>
      <c r="L253" s="718"/>
      <c r="M253" s="705"/>
      <c r="N253" s="705"/>
      <c r="O253" s="705"/>
      <c r="P253" s="710"/>
      <c r="Q253" s="710"/>
      <c r="R253" s="446"/>
      <c r="S253" s="21"/>
      <c r="T253" s="33"/>
      <c r="AB253" s="35"/>
    </row>
    <row r="254" spans="1:28" s="34" customFormat="1" ht="15" customHeight="1" x14ac:dyDescent="0.25">
      <c r="A254" s="672"/>
      <c r="B254" s="716"/>
      <c r="C254" s="717"/>
      <c r="D254" s="717"/>
      <c r="E254" s="717"/>
      <c r="F254" s="717"/>
      <c r="G254" s="717"/>
      <c r="H254" s="717"/>
      <c r="I254" s="717"/>
      <c r="J254" s="717"/>
      <c r="K254" s="717"/>
      <c r="L254" s="718"/>
      <c r="M254" s="705"/>
      <c r="N254" s="705"/>
      <c r="O254" s="705"/>
      <c r="P254" s="710"/>
      <c r="Q254" s="710"/>
      <c r="R254" s="446"/>
      <c r="S254" s="21"/>
      <c r="T254" s="33"/>
      <c r="AB254" s="35"/>
    </row>
    <row r="255" spans="1:28" s="34" customFormat="1" ht="15" customHeight="1" x14ac:dyDescent="0.25">
      <c r="A255" s="672"/>
      <c r="B255" s="716"/>
      <c r="C255" s="717"/>
      <c r="D255" s="717"/>
      <c r="E255" s="717"/>
      <c r="F255" s="717"/>
      <c r="G255" s="717"/>
      <c r="H255" s="717"/>
      <c r="I255" s="717"/>
      <c r="J255" s="717"/>
      <c r="K255" s="717"/>
      <c r="L255" s="718"/>
      <c r="M255" s="705"/>
      <c r="N255" s="705"/>
      <c r="O255" s="705"/>
      <c r="P255" s="710"/>
      <c r="Q255" s="710"/>
      <c r="R255" s="446"/>
      <c r="S255" s="21"/>
      <c r="T255" s="33"/>
      <c r="AB255" s="35"/>
    </row>
    <row r="256" spans="1:28" s="34" customFormat="1" ht="15" customHeight="1" x14ac:dyDescent="0.25">
      <c r="A256" s="672"/>
      <c r="B256" s="716"/>
      <c r="C256" s="717"/>
      <c r="D256" s="717"/>
      <c r="E256" s="717"/>
      <c r="F256" s="717"/>
      <c r="G256" s="717"/>
      <c r="H256" s="717"/>
      <c r="I256" s="717"/>
      <c r="J256" s="717"/>
      <c r="K256" s="717"/>
      <c r="L256" s="718"/>
      <c r="M256" s="705"/>
      <c r="N256" s="705"/>
      <c r="O256" s="705"/>
      <c r="P256" s="710"/>
      <c r="Q256" s="710"/>
      <c r="R256" s="446"/>
      <c r="S256" s="21"/>
      <c r="T256" s="33"/>
      <c r="AB256" s="35"/>
    </row>
    <row r="257" spans="1:28" s="34" customFormat="1" ht="15" customHeight="1" x14ac:dyDescent="0.25">
      <c r="A257" s="672"/>
      <c r="B257" s="716"/>
      <c r="C257" s="717"/>
      <c r="D257" s="717"/>
      <c r="E257" s="717"/>
      <c r="F257" s="717"/>
      <c r="G257" s="717"/>
      <c r="H257" s="717"/>
      <c r="I257" s="717"/>
      <c r="J257" s="717"/>
      <c r="K257" s="717"/>
      <c r="L257" s="718"/>
      <c r="M257" s="705"/>
      <c r="N257" s="705"/>
      <c r="O257" s="705"/>
      <c r="P257" s="710"/>
      <c r="Q257" s="710"/>
      <c r="R257" s="446"/>
      <c r="S257" s="21"/>
      <c r="T257" s="33"/>
      <c r="AB257" s="35"/>
    </row>
    <row r="258" spans="1:28" s="34" customFormat="1" ht="15" customHeight="1" x14ac:dyDescent="0.25">
      <c r="A258" s="672"/>
      <c r="B258" s="716"/>
      <c r="C258" s="717"/>
      <c r="D258" s="717"/>
      <c r="E258" s="717"/>
      <c r="F258" s="717"/>
      <c r="G258" s="717"/>
      <c r="H258" s="717"/>
      <c r="I258" s="717"/>
      <c r="J258" s="717"/>
      <c r="K258" s="717"/>
      <c r="L258" s="718"/>
      <c r="M258" s="705"/>
      <c r="N258" s="705"/>
      <c r="O258" s="705"/>
      <c r="P258" s="710"/>
      <c r="Q258" s="710"/>
      <c r="R258" s="446"/>
      <c r="S258" s="21"/>
      <c r="T258" s="33"/>
      <c r="AB258" s="35"/>
    </row>
    <row r="259" spans="1:28" s="34" customFormat="1" ht="15" customHeight="1" x14ac:dyDescent="0.25">
      <c r="A259" s="672"/>
      <c r="B259" s="716"/>
      <c r="C259" s="717"/>
      <c r="D259" s="717"/>
      <c r="E259" s="717"/>
      <c r="F259" s="717"/>
      <c r="G259" s="717"/>
      <c r="H259" s="717"/>
      <c r="I259" s="717"/>
      <c r="J259" s="717"/>
      <c r="K259" s="717"/>
      <c r="L259" s="718"/>
      <c r="M259" s="705"/>
      <c r="N259" s="705"/>
      <c r="O259" s="705"/>
      <c r="P259" s="710"/>
      <c r="Q259" s="710"/>
      <c r="R259" s="446"/>
      <c r="S259" s="21"/>
      <c r="T259" s="33"/>
      <c r="AB259" s="35"/>
    </row>
    <row r="260" spans="1:28" s="34" customFormat="1" ht="15" customHeight="1" x14ac:dyDescent="0.25">
      <c r="A260" s="672"/>
      <c r="B260" s="716"/>
      <c r="C260" s="717"/>
      <c r="D260" s="717"/>
      <c r="E260" s="717"/>
      <c r="F260" s="717"/>
      <c r="G260" s="717"/>
      <c r="H260" s="717"/>
      <c r="I260" s="717"/>
      <c r="J260" s="717"/>
      <c r="K260" s="717"/>
      <c r="L260" s="718"/>
      <c r="M260" s="705"/>
      <c r="N260" s="705"/>
      <c r="O260" s="705"/>
      <c r="P260" s="710"/>
      <c r="Q260" s="710"/>
      <c r="R260" s="446"/>
      <c r="S260" s="21"/>
      <c r="T260" s="33"/>
      <c r="AB260" s="35"/>
    </row>
    <row r="261" spans="1:28" s="34" customFormat="1" ht="15" customHeight="1" x14ac:dyDescent="0.25">
      <c r="A261" s="672"/>
      <c r="B261" s="716"/>
      <c r="C261" s="717"/>
      <c r="D261" s="717"/>
      <c r="E261" s="717"/>
      <c r="F261" s="717"/>
      <c r="G261" s="717"/>
      <c r="H261" s="717"/>
      <c r="I261" s="717"/>
      <c r="J261" s="717"/>
      <c r="K261" s="717"/>
      <c r="L261" s="718"/>
      <c r="M261" s="705"/>
      <c r="N261" s="705"/>
      <c r="O261" s="705"/>
      <c r="P261" s="710"/>
      <c r="Q261" s="710"/>
      <c r="R261" s="446"/>
      <c r="S261" s="21"/>
      <c r="T261" s="33"/>
      <c r="AB261" s="35"/>
    </row>
    <row r="262" spans="1:28" s="34" customFormat="1" ht="15" customHeight="1" x14ac:dyDescent="0.25">
      <c r="A262" s="672"/>
      <c r="B262" s="716"/>
      <c r="C262" s="717"/>
      <c r="D262" s="717"/>
      <c r="E262" s="717"/>
      <c r="F262" s="717"/>
      <c r="G262" s="717"/>
      <c r="H262" s="717"/>
      <c r="I262" s="717"/>
      <c r="J262" s="717"/>
      <c r="K262" s="717"/>
      <c r="L262" s="718"/>
      <c r="M262" s="705"/>
      <c r="N262" s="705"/>
      <c r="O262" s="705"/>
      <c r="P262" s="710"/>
      <c r="Q262" s="710"/>
      <c r="R262" s="446"/>
      <c r="S262" s="21"/>
      <c r="T262" s="33"/>
      <c r="AB262" s="35"/>
    </row>
    <row r="263" spans="1:28" s="34" customFormat="1" ht="15" customHeight="1" x14ac:dyDescent="0.25">
      <c r="A263" s="672"/>
      <c r="B263" s="716"/>
      <c r="C263" s="717"/>
      <c r="D263" s="717"/>
      <c r="E263" s="717"/>
      <c r="F263" s="717"/>
      <c r="G263" s="717"/>
      <c r="H263" s="717"/>
      <c r="I263" s="717"/>
      <c r="J263" s="717"/>
      <c r="K263" s="717"/>
      <c r="L263" s="718"/>
      <c r="M263" s="705"/>
      <c r="N263" s="705"/>
      <c r="O263" s="705"/>
      <c r="P263" s="710"/>
      <c r="Q263" s="710"/>
      <c r="R263" s="446"/>
      <c r="S263" s="21"/>
      <c r="T263" s="33"/>
      <c r="AB263" s="35"/>
    </row>
    <row r="264" spans="1:28" s="34" customFormat="1" ht="15" customHeight="1" x14ac:dyDescent="0.25">
      <c r="A264" s="672"/>
      <c r="B264" s="716"/>
      <c r="C264" s="717"/>
      <c r="D264" s="717"/>
      <c r="E264" s="717"/>
      <c r="F264" s="717"/>
      <c r="G264" s="717"/>
      <c r="H264" s="717"/>
      <c r="I264" s="717"/>
      <c r="J264" s="717"/>
      <c r="K264" s="717"/>
      <c r="L264" s="718"/>
      <c r="M264" s="705"/>
      <c r="N264" s="705"/>
      <c r="O264" s="705"/>
      <c r="P264" s="710"/>
      <c r="Q264" s="710"/>
      <c r="R264" s="446"/>
      <c r="S264" s="21"/>
      <c r="T264" s="33"/>
      <c r="AB264" s="35"/>
    </row>
    <row r="265" spans="1:28" s="34" customFormat="1" ht="15" customHeight="1" x14ac:dyDescent="0.25">
      <c r="A265" s="672"/>
      <c r="B265" s="716"/>
      <c r="C265" s="717"/>
      <c r="D265" s="717"/>
      <c r="E265" s="717"/>
      <c r="F265" s="717"/>
      <c r="G265" s="717"/>
      <c r="H265" s="717"/>
      <c r="I265" s="717"/>
      <c r="J265" s="717"/>
      <c r="K265" s="717"/>
      <c r="L265" s="718"/>
      <c r="M265" s="705"/>
      <c r="N265" s="705"/>
      <c r="O265" s="705"/>
      <c r="P265" s="710"/>
      <c r="Q265" s="710"/>
      <c r="R265" s="446"/>
      <c r="S265" s="21"/>
      <c r="T265" s="33"/>
      <c r="AB265" s="35"/>
    </row>
    <row r="266" spans="1:28" s="34" customFormat="1" ht="15" customHeight="1" x14ac:dyDescent="0.25">
      <c r="A266" s="672"/>
      <c r="B266" s="716"/>
      <c r="C266" s="717"/>
      <c r="D266" s="717"/>
      <c r="E266" s="717"/>
      <c r="F266" s="717"/>
      <c r="G266" s="717"/>
      <c r="H266" s="717"/>
      <c r="I266" s="717"/>
      <c r="J266" s="717"/>
      <c r="K266" s="717"/>
      <c r="L266" s="718"/>
      <c r="M266" s="705"/>
      <c r="N266" s="705"/>
      <c r="O266" s="705"/>
      <c r="P266" s="710"/>
      <c r="Q266" s="710"/>
      <c r="R266" s="446"/>
      <c r="S266" s="21"/>
      <c r="T266" s="33"/>
      <c r="AB266" s="35"/>
    </row>
    <row r="267" spans="1:28" s="34" customFormat="1" ht="15" customHeight="1" x14ac:dyDescent="0.25">
      <c r="A267" s="672"/>
      <c r="B267" s="716"/>
      <c r="C267" s="717"/>
      <c r="D267" s="717"/>
      <c r="E267" s="717"/>
      <c r="F267" s="717"/>
      <c r="G267" s="717"/>
      <c r="H267" s="717"/>
      <c r="I267" s="717"/>
      <c r="J267" s="717"/>
      <c r="K267" s="717"/>
      <c r="L267" s="718"/>
      <c r="M267" s="705"/>
      <c r="N267" s="705"/>
      <c r="O267" s="705"/>
      <c r="P267" s="710"/>
      <c r="Q267" s="710"/>
      <c r="R267" s="446"/>
      <c r="S267" s="21"/>
      <c r="T267" s="33"/>
      <c r="AB267" s="35"/>
    </row>
    <row r="268" spans="1:28" s="34" customFormat="1" ht="15" customHeight="1" x14ac:dyDescent="0.25">
      <c r="A268" s="672"/>
      <c r="B268" s="716"/>
      <c r="C268" s="717"/>
      <c r="D268" s="717"/>
      <c r="E268" s="717"/>
      <c r="F268" s="717"/>
      <c r="G268" s="717"/>
      <c r="H268" s="717"/>
      <c r="I268" s="717"/>
      <c r="J268" s="717"/>
      <c r="K268" s="717"/>
      <c r="L268" s="718"/>
      <c r="M268" s="705"/>
      <c r="N268" s="705"/>
      <c r="O268" s="705"/>
      <c r="P268" s="710"/>
      <c r="Q268" s="710"/>
      <c r="R268" s="446"/>
      <c r="S268" s="21"/>
      <c r="T268" s="33"/>
      <c r="AB268" s="35"/>
    </row>
    <row r="269" spans="1:28" s="34" customFormat="1" ht="15" customHeight="1" x14ac:dyDescent="0.25">
      <c r="A269" s="672"/>
      <c r="B269" s="716"/>
      <c r="C269" s="717"/>
      <c r="D269" s="717"/>
      <c r="E269" s="717"/>
      <c r="F269" s="717"/>
      <c r="G269" s="717"/>
      <c r="H269" s="717"/>
      <c r="I269" s="717"/>
      <c r="J269" s="717"/>
      <c r="K269" s="717"/>
      <c r="L269" s="718"/>
      <c r="M269" s="705"/>
      <c r="N269" s="705"/>
      <c r="O269" s="705"/>
      <c r="P269" s="710"/>
      <c r="Q269" s="710"/>
      <c r="R269" s="446"/>
      <c r="S269" s="21"/>
      <c r="T269" s="33"/>
      <c r="AB269" s="35"/>
    </row>
    <row r="270" spans="1:28" s="34" customFormat="1" ht="15" customHeight="1" x14ac:dyDescent="0.25">
      <c r="A270" s="672"/>
      <c r="B270" s="716"/>
      <c r="C270" s="717"/>
      <c r="D270" s="717"/>
      <c r="E270" s="717"/>
      <c r="F270" s="717"/>
      <c r="G270" s="717"/>
      <c r="H270" s="717"/>
      <c r="I270" s="717"/>
      <c r="J270" s="717"/>
      <c r="K270" s="717"/>
      <c r="L270" s="718"/>
      <c r="M270" s="705"/>
      <c r="N270" s="705"/>
      <c r="O270" s="705"/>
      <c r="P270" s="710"/>
      <c r="Q270" s="710"/>
      <c r="R270" s="446"/>
      <c r="S270" s="21"/>
      <c r="T270" s="33"/>
      <c r="AB270" s="35"/>
    </row>
    <row r="271" spans="1:28" ht="15" customHeight="1" x14ac:dyDescent="0.25">
      <c r="B271" s="307"/>
      <c r="C271" s="307"/>
      <c r="D271" s="307"/>
      <c r="E271" s="307"/>
      <c r="F271" s="307" t="s">
        <v>4</v>
      </c>
      <c r="L271" s="746" t="s">
        <v>3</v>
      </c>
      <c r="M271" s="746"/>
      <c r="N271" s="746"/>
      <c r="O271" s="747"/>
      <c r="P271" s="748">
        <f>SUM(P234:Q270)</f>
        <v>0</v>
      </c>
      <c r="Q271" s="748"/>
      <c r="R271" s="446"/>
      <c r="S271" s="21"/>
      <c r="T271" s="27"/>
    </row>
    <row r="272" spans="1:28" ht="30" customHeight="1" x14ac:dyDescent="0.25">
      <c r="B272" s="670" t="s">
        <v>67</v>
      </c>
      <c r="C272" s="670"/>
      <c r="D272" s="670"/>
      <c r="E272" s="670"/>
      <c r="F272" s="670"/>
      <c r="G272" s="670"/>
      <c r="H272" s="670"/>
      <c r="I272" s="670"/>
      <c r="J272" s="670"/>
      <c r="K272" s="670"/>
      <c r="L272" s="670"/>
      <c r="M272" s="670"/>
      <c r="N272" s="670"/>
      <c r="O272" s="670"/>
      <c r="P272" s="670"/>
      <c r="Q272" s="670"/>
      <c r="R272" s="446"/>
      <c r="S272" s="21"/>
      <c r="T272" s="27"/>
    </row>
    <row r="273" spans="1:28" s="6" customFormat="1" ht="28.5" customHeight="1" x14ac:dyDescent="0.2">
      <c r="A273" s="672"/>
      <c r="B273" s="237" t="str">
        <f>'Main Page'!$G$9</f>
        <v>2026-2027</v>
      </c>
      <c r="C273" s="238"/>
      <c r="D273" s="238" t="s">
        <v>49</v>
      </c>
      <c r="E273" s="238" t="str">
        <f>'Main Page'!$F$13</f>
        <v>Albemarle County Public Schools</v>
      </c>
      <c r="F273" s="238"/>
      <c r="G273" s="239"/>
      <c r="H273" s="239"/>
      <c r="I273" s="238" t="s">
        <v>48</v>
      </c>
      <c r="J273" s="240">
        <f>'Main Page'!$F$14</f>
        <v>2</v>
      </c>
      <c r="K273" s="446" t="str">
        <f>'Main Page'!$B$6</f>
        <v xml:space="preserve">Title III, Part A, Language Instruction for English Learners and Immigrant Students </v>
      </c>
      <c r="L273" s="446"/>
      <c r="M273" s="446"/>
      <c r="N273" s="446"/>
      <c r="O273" s="446"/>
      <c r="P273" s="446"/>
      <c r="Q273" s="446"/>
      <c r="R273" s="446"/>
      <c r="S273" s="21"/>
      <c r="T273" s="21"/>
    </row>
    <row r="274" spans="1:28" ht="20.25" customHeight="1" x14ac:dyDescent="0.25">
      <c r="B274" s="733" t="s">
        <v>170</v>
      </c>
      <c r="C274" s="733"/>
      <c r="D274" s="733"/>
      <c r="E274" s="733"/>
      <c r="F274" s="733"/>
      <c r="G274" s="733"/>
      <c r="H274" s="733"/>
      <c r="I274" s="733"/>
      <c r="J274" s="733"/>
      <c r="K274" s="733"/>
      <c r="L274" s="733"/>
      <c r="M274" s="733"/>
      <c r="N274" s="733"/>
      <c r="O274" s="733"/>
      <c r="P274" s="733"/>
      <c r="Q274" s="733"/>
      <c r="R274" s="446"/>
      <c r="S274" s="21"/>
      <c r="T274" s="27"/>
    </row>
    <row r="275" spans="1:28" ht="44.25" customHeight="1" x14ac:dyDescent="0.25">
      <c r="B275" s="734" t="s">
        <v>653</v>
      </c>
      <c r="C275" s="735"/>
      <c r="D275" s="735"/>
      <c r="E275" s="735"/>
      <c r="F275" s="735"/>
      <c r="G275" s="735"/>
      <c r="H275" s="735"/>
      <c r="I275" s="735"/>
      <c r="J275" s="735"/>
      <c r="K275" s="735"/>
      <c r="L275" s="735"/>
      <c r="M275" s="735"/>
      <c r="N275" s="735"/>
      <c r="O275" s="735"/>
      <c r="P275" s="735"/>
      <c r="Q275" s="736"/>
      <c r="R275" s="446"/>
      <c r="S275" s="21"/>
      <c r="T275" s="27"/>
    </row>
    <row r="276" spans="1:28" s="34" customFormat="1" ht="112.5" customHeight="1" x14ac:dyDescent="0.25">
      <c r="A276" s="672"/>
      <c r="B276" s="743"/>
      <c r="C276" s="744"/>
      <c r="D276" s="744"/>
      <c r="E276" s="744"/>
      <c r="F276" s="744"/>
      <c r="G276" s="744"/>
      <c r="H276" s="744"/>
      <c r="I276" s="744"/>
      <c r="J276" s="744"/>
      <c r="K276" s="744"/>
      <c r="L276" s="744"/>
      <c r="M276" s="744"/>
      <c r="N276" s="744"/>
      <c r="O276" s="744"/>
      <c r="P276" s="744"/>
      <c r="Q276" s="745"/>
      <c r="R276" s="446"/>
      <c r="S276" s="21"/>
      <c r="T276" s="33"/>
      <c r="AB276" s="35"/>
    </row>
    <row r="277" spans="1:28" s="34" customFormat="1" ht="112.5" customHeight="1" x14ac:dyDescent="0.25">
      <c r="A277" s="672"/>
      <c r="B277" s="726"/>
      <c r="C277" s="727"/>
      <c r="D277" s="727"/>
      <c r="E277" s="727"/>
      <c r="F277" s="727"/>
      <c r="G277" s="727"/>
      <c r="H277" s="727"/>
      <c r="I277" s="727"/>
      <c r="J277" s="727"/>
      <c r="K277" s="727"/>
      <c r="L277" s="727"/>
      <c r="M277" s="727"/>
      <c r="N277" s="727"/>
      <c r="O277" s="727"/>
      <c r="P277" s="727"/>
      <c r="Q277" s="728"/>
      <c r="R277" s="446"/>
      <c r="S277" s="21"/>
      <c r="T277" s="33"/>
      <c r="AB277" s="35"/>
    </row>
    <row r="278" spans="1:28" s="1" customFormat="1" ht="15" customHeight="1" x14ac:dyDescent="0.25">
      <c r="A278" s="672"/>
      <c r="B278" s="707" t="s">
        <v>563</v>
      </c>
      <c r="C278" s="707"/>
      <c r="D278" s="707"/>
      <c r="E278" s="707"/>
      <c r="F278" s="707"/>
      <c r="G278" s="707"/>
      <c r="H278" s="707"/>
      <c r="I278" s="707"/>
      <c r="J278" s="707"/>
      <c r="K278" s="707"/>
      <c r="L278" s="707"/>
      <c r="M278" s="707"/>
      <c r="N278" s="707"/>
      <c r="O278" s="707"/>
      <c r="P278" s="707"/>
      <c r="Q278" s="707"/>
      <c r="R278" s="446"/>
      <c r="S278" s="21"/>
      <c r="T278" s="4"/>
      <c r="AB278" s="2"/>
    </row>
    <row r="279" spans="1:28" s="11" customFormat="1" ht="112.5" customHeight="1" x14ac:dyDescent="0.25">
      <c r="A279" s="672"/>
      <c r="B279" s="708"/>
      <c r="C279" s="708"/>
      <c r="D279" s="708"/>
      <c r="E279" s="708"/>
      <c r="F279" s="708"/>
      <c r="G279" s="708"/>
      <c r="H279" s="708"/>
      <c r="I279" s="708"/>
      <c r="J279" s="708"/>
      <c r="K279" s="708"/>
      <c r="L279" s="708"/>
      <c r="M279" s="708"/>
      <c r="N279" s="708"/>
      <c r="O279" s="708"/>
      <c r="P279" s="708"/>
      <c r="Q279" s="708"/>
      <c r="R279" s="446"/>
      <c r="S279" s="21"/>
      <c r="T279" s="193"/>
      <c r="AB279" s="12"/>
    </row>
    <row r="280" spans="1:28" ht="15" customHeight="1" x14ac:dyDescent="0.25">
      <c r="B280" s="711" t="s">
        <v>1</v>
      </c>
      <c r="C280" s="712"/>
      <c r="D280" s="712"/>
      <c r="E280" s="712"/>
      <c r="F280" s="712"/>
      <c r="G280" s="712"/>
      <c r="H280" s="712"/>
      <c r="I280" s="713"/>
      <c r="J280" s="711" t="s">
        <v>80</v>
      </c>
      <c r="K280" s="712"/>
      <c r="L280" s="712"/>
      <c r="M280" s="713"/>
      <c r="N280" s="709" t="s">
        <v>166</v>
      </c>
      <c r="O280" s="709"/>
      <c r="P280" s="709" t="s">
        <v>2</v>
      </c>
      <c r="Q280" s="709"/>
      <c r="R280" s="446"/>
      <c r="S280" s="21"/>
      <c r="T280" s="27"/>
    </row>
    <row r="281" spans="1:28" s="34" customFormat="1" ht="15" customHeight="1" x14ac:dyDescent="0.25">
      <c r="A281" s="672"/>
      <c r="B281" s="704"/>
      <c r="C281" s="704"/>
      <c r="D281" s="704"/>
      <c r="E281" s="704"/>
      <c r="F281" s="704"/>
      <c r="G281" s="704"/>
      <c r="H281" s="704"/>
      <c r="I281" s="704"/>
      <c r="J281" s="705"/>
      <c r="K281" s="705"/>
      <c r="L281" s="705"/>
      <c r="M281" s="705"/>
      <c r="N281" s="752"/>
      <c r="O281" s="752"/>
      <c r="P281" s="710"/>
      <c r="Q281" s="710"/>
      <c r="R281" s="446"/>
      <c r="S281" s="21"/>
      <c r="T281" s="33"/>
      <c r="AB281" s="35"/>
    </row>
    <row r="282" spans="1:28" s="34" customFormat="1" ht="15" customHeight="1" x14ac:dyDescent="0.25">
      <c r="A282" s="672"/>
      <c r="B282" s="704"/>
      <c r="C282" s="704"/>
      <c r="D282" s="704"/>
      <c r="E282" s="704"/>
      <c r="F282" s="704"/>
      <c r="G282" s="704"/>
      <c r="H282" s="704"/>
      <c r="I282" s="704"/>
      <c r="J282" s="705"/>
      <c r="K282" s="705"/>
      <c r="L282" s="705"/>
      <c r="M282" s="705"/>
      <c r="N282" s="752"/>
      <c r="O282" s="752"/>
      <c r="P282" s="710"/>
      <c r="Q282" s="710"/>
      <c r="R282" s="446"/>
      <c r="S282" s="21"/>
      <c r="T282" s="33"/>
      <c r="AB282" s="35"/>
    </row>
    <row r="283" spans="1:28" s="34" customFormat="1" ht="15" customHeight="1" x14ac:dyDescent="0.25">
      <c r="A283" s="672"/>
      <c r="B283" s="704"/>
      <c r="C283" s="704"/>
      <c r="D283" s="704"/>
      <c r="E283" s="704"/>
      <c r="F283" s="704"/>
      <c r="G283" s="704"/>
      <c r="H283" s="704"/>
      <c r="I283" s="704"/>
      <c r="J283" s="705"/>
      <c r="K283" s="705"/>
      <c r="L283" s="705"/>
      <c r="M283" s="705"/>
      <c r="N283" s="752"/>
      <c r="O283" s="752"/>
      <c r="P283" s="710"/>
      <c r="Q283" s="710"/>
      <c r="R283" s="446"/>
      <c r="S283" s="21"/>
      <c r="T283" s="33"/>
      <c r="AB283" s="35"/>
    </row>
    <row r="284" spans="1:28" s="34" customFormat="1" ht="15" customHeight="1" x14ac:dyDescent="0.25">
      <c r="A284" s="672"/>
      <c r="B284" s="704"/>
      <c r="C284" s="704"/>
      <c r="D284" s="704"/>
      <c r="E284" s="704"/>
      <c r="F284" s="704"/>
      <c r="G284" s="704"/>
      <c r="H284" s="704"/>
      <c r="I284" s="704"/>
      <c r="J284" s="705"/>
      <c r="K284" s="705"/>
      <c r="L284" s="705"/>
      <c r="M284" s="705"/>
      <c r="N284" s="752"/>
      <c r="O284" s="752"/>
      <c r="P284" s="710"/>
      <c r="Q284" s="710"/>
      <c r="R284" s="446"/>
      <c r="S284" s="21"/>
      <c r="T284" s="33"/>
      <c r="AB284" s="35"/>
    </row>
    <row r="285" spans="1:28" s="34" customFormat="1" ht="15" customHeight="1" x14ac:dyDescent="0.25">
      <c r="A285" s="672"/>
      <c r="B285" s="704"/>
      <c r="C285" s="704"/>
      <c r="D285" s="704"/>
      <c r="E285" s="704"/>
      <c r="F285" s="704"/>
      <c r="G285" s="704"/>
      <c r="H285" s="704"/>
      <c r="I285" s="704"/>
      <c r="J285" s="705"/>
      <c r="K285" s="705"/>
      <c r="L285" s="705"/>
      <c r="M285" s="705"/>
      <c r="N285" s="752"/>
      <c r="O285" s="752"/>
      <c r="P285" s="710"/>
      <c r="Q285" s="710"/>
      <c r="R285" s="446"/>
      <c r="S285" s="21"/>
      <c r="T285" s="33"/>
      <c r="AB285" s="35"/>
    </row>
    <row r="286" spans="1:28" s="34" customFormat="1" ht="15" customHeight="1" x14ac:dyDescent="0.25">
      <c r="A286" s="672"/>
      <c r="B286" s="704"/>
      <c r="C286" s="704"/>
      <c r="D286" s="704"/>
      <c r="E286" s="704"/>
      <c r="F286" s="704"/>
      <c r="G286" s="704"/>
      <c r="H286" s="704"/>
      <c r="I286" s="704"/>
      <c r="J286" s="705"/>
      <c r="K286" s="705"/>
      <c r="L286" s="705"/>
      <c r="M286" s="705"/>
      <c r="N286" s="752"/>
      <c r="O286" s="752"/>
      <c r="P286" s="710"/>
      <c r="Q286" s="710"/>
      <c r="R286" s="446"/>
      <c r="S286" s="21"/>
      <c r="T286" s="33"/>
      <c r="AB286" s="35"/>
    </row>
    <row r="287" spans="1:28" s="34" customFormat="1" ht="15" customHeight="1" x14ac:dyDescent="0.25">
      <c r="A287" s="672"/>
      <c r="B287" s="704"/>
      <c r="C287" s="704"/>
      <c r="D287" s="704"/>
      <c r="E287" s="704"/>
      <c r="F287" s="704"/>
      <c r="G287" s="704"/>
      <c r="H287" s="704"/>
      <c r="I287" s="704"/>
      <c r="J287" s="705"/>
      <c r="K287" s="705"/>
      <c r="L287" s="705"/>
      <c r="M287" s="705"/>
      <c r="N287" s="752"/>
      <c r="O287" s="752"/>
      <c r="P287" s="710"/>
      <c r="Q287" s="710"/>
      <c r="R287" s="446"/>
      <c r="S287" s="21"/>
      <c r="T287" s="33"/>
      <c r="AB287" s="35"/>
    </row>
    <row r="288" spans="1:28" s="34" customFormat="1" ht="15" customHeight="1" x14ac:dyDescent="0.25">
      <c r="A288" s="672"/>
      <c r="B288" s="704"/>
      <c r="C288" s="704"/>
      <c r="D288" s="704"/>
      <c r="E288" s="704"/>
      <c r="F288" s="704"/>
      <c r="G288" s="704"/>
      <c r="H288" s="704"/>
      <c r="I288" s="704"/>
      <c r="J288" s="705"/>
      <c r="K288" s="705"/>
      <c r="L288" s="705"/>
      <c r="M288" s="705"/>
      <c r="N288" s="752"/>
      <c r="O288" s="752"/>
      <c r="P288" s="710"/>
      <c r="Q288" s="710"/>
      <c r="R288" s="446"/>
      <c r="S288" s="21"/>
      <c r="T288" s="33"/>
      <c r="AB288" s="35"/>
    </row>
    <row r="289" spans="1:28" s="34" customFormat="1" ht="15" customHeight="1" x14ac:dyDescent="0.25">
      <c r="A289" s="672"/>
      <c r="B289" s="704"/>
      <c r="C289" s="704"/>
      <c r="D289" s="704"/>
      <c r="E289" s="704"/>
      <c r="F289" s="704"/>
      <c r="G289" s="704"/>
      <c r="H289" s="704"/>
      <c r="I289" s="704"/>
      <c r="J289" s="705"/>
      <c r="K289" s="705"/>
      <c r="L289" s="705"/>
      <c r="M289" s="705"/>
      <c r="N289" s="752"/>
      <c r="O289" s="752"/>
      <c r="P289" s="710"/>
      <c r="Q289" s="710"/>
      <c r="R289" s="446"/>
      <c r="S289" s="21"/>
      <c r="T289" s="33"/>
      <c r="AB289" s="35"/>
    </row>
    <row r="290" spans="1:28" s="34" customFormat="1" ht="15" customHeight="1" x14ac:dyDescent="0.25">
      <c r="A290" s="672"/>
      <c r="B290" s="704"/>
      <c r="C290" s="704"/>
      <c r="D290" s="704"/>
      <c r="E290" s="704"/>
      <c r="F290" s="704"/>
      <c r="G290" s="704"/>
      <c r="H290" s="704"/>
      <c r="I290" s="704"/>
      <c r="J290" s="705"/>
      <c r="K290" s="705"/>
      <c r="L290" s="705"/>
      <c r="M290" s="705"/>
      <c r="N290" s="752"/>
      <c r="O290" s="752"/>
      <c r="P290" s="710"/>
      <c r="Q290" s="710"/>
      <c r="R290" s="446"/>
      <c r="S290" s="21"/>
      <c r="T290" s="33"/>
      <c r="AB290" s="35"/>
    </row>
    <row r="291" spans="1:28" s="34" customFormat="1" ht="15" customHeight="1" x14ac:dyDescent="0.25">
      <c r="A291" s="672"/>
      <c r="B291" s="704"/>
      <c r="C291" s="704"/>
      <c r="D291" s="704"/>
      <c r="E291" s="704"/>
      <c r="F291" s="704"/>
      <c r="G291" s="704"/>
      <c r="H291" s="704"/>
      <c r="I291" s="704"/>
      <c r="J291" s="705"/>
      <c r="K291" s="705"/>
      <c r="L291" s="705"/>
      <c r="M291" s="705"/>
      <c r="N291" s="752"/>
      <c r="O291" s="752"/>
      <c r="P291" s="710"/>
      <c r="Q291" s="710"/>
      <c r="R291" s="446"/>
      <c r="S291" s="21"/>
      <c r="T291" s="33"/>
      <c r="AB291" s="35"/>
    </row>
    <row r="292" spans="1:28" s="34" customFormat="1" ht="15" customHeight="1" x14ac:dyDescent="0.25">
      <c r="A292" s="672"/>
      <c r="B292" s="704"/>
      <c r="C292" s="704"/>
      <c r="D292" s="704"/>
      <c r="E292" s="704"/>
      <c r="F292" s="704"/>
      <c r="G292" s="704"/>
      <c r="H292" s="704"/>
      <c r="I292" s="704"/>
      <c r="J292" s="705"/>
      <c r="K292" s="705"/>
      <c r="L292" s="705"/>
      <c r="M292" s="705"/>
      <c r="N292" s="752"/>
      <c r="O292" s="752"/>
      <c r="P292" s="710"/>
      <c r="Q292" s="710"/>
      <c r="R292" s="446"/>
      <c r="S292" s="21"/>
      <c r="T292" s="33"/>
      <c r="AB292" s="35"/>
    </row>
    <row r="293" spans="1:28" s="34" customFormat="1" ht="15" customHeight="1" x14ac:dyDescent="0.25">
      <c r="A293" s="672"/>
      <c r="B293" s="704"/>
      <c r="C293" s="704"/>
      <c r="D293" s="704"/>
      <c r="E293" s="704"/>
      <c r="F293" s="704"/>
      <c r="G293" s="704"/>
      <c r="H293" s="704"/>
      <c r="I293" s="704"/>
      <c r="J293" s="705"/>
      <c r="K293" s="705"/>
      <c r="L293" s="705"/>
      <c r="M293" s="705"/>
      <c r="N293" s="752"/>
      <c r="O293" s="752"/>
      <c r="P293" s="710"/>
      <c r="Q293" s="710"/>
      <c r="R293" s="446"/>
      <c r="S293" s="21"/>
      <c r="T293" s="33"/>
      <c r="AB293" s="35"/>
    </row>
    <row r="294" spans="1:28" s="34" customFormat="1" ht="15" customHeight="1" x14ac:dyDescent="0.25">
      <c r="A294" s="672"/>
      <c r="B294" s="704"/>
      <c r="C294" s="704"/>
      <c r="D294" s="704"/>
      <c r="E294" s="704"/>
      <c r="F294" s="704"/>
      <c r="G294" s="704"/>
      <c r="H294" s="704"/>
      <c r="I294" s="704"/>
      <c r="J294" s="705"/>
      <c r="K294" s="705"/>
      <c r="L294" s="705"/>
      <c r="M294" s="705"/>
      <c r="N294" s="752"/>
      <c r="O294" s="752"/>
      <c r="P294" s="710"/>
      <c r="Q294" s="710"/>
      <c r="R294" s="446"/>
      <c r="S294" s="21"/>
      <c r="T294" s="33"/>
      <c r="AB294" s="35"/>
    </row>
    <row r="295" spans="1:28" s="34" customFormat="1" ht="15" customHeight="1" x14ac:dyDescent="0.25">
      <c r="A295" s="672"/>
      <c r="B295" s="704"/>
      <c r="C295" s="704"/>
      <c r="D295" s="704"/>
      <c r="E295" s="704"/>
      <c r="F295" s="704"/>
      <c r="G295" s="704"/>
      <c r="H295" s="704"/>
      <c r="I295" s="704"/>
      <c r="J295" s="705"/>
      <c r="K295" s="705"/>
      <c r="L295" s="705"/>
      <c r="M295" s="705"/>
      <c r="N295" s="752"/>
      <c r="O295" s="752"/>
      <c r="P295" s="710"/>
      <c r="Q295" s="710"/>
      <c r="R295" s="446"/>
      <c r="S295" s="21"/>
      <c r="T295" s="33"/>
      <c r="AB295" s="35"/>
    </row>
    <row r="296" spans="1:28" s="34" customFormat="1" ht="15" customHeight="1" x14ac:dyDescent="0.25">
      <c r="A296" s="672"/>
      <c r="B296" s="704"/>
      <c r="C296" s="704"/>
      <c r="D296" s="704"/>
      <c r="E296" s="704"/>
      <c r="F296" s="704"/>
      <c r="G296" s="704"/>
      <c r="H296" s="704"/>
      <c r="I296" s="704"/>
      <c r="J296" s="705"/>
      <c r="K296" s="705"/>
      <c r="L296" s="705"/>
      <c r="M296" s="705"/>
      <c r="N296" s="752"/>
      <c r="O296" s="752"/>
      <c r="P296" s="710"/>
      <c r="Q296" s="710"/>
      <c r="R296" s="446"/>
      <c r="S296" s="21"/>
      <c r="T296" s="33"/>
      <c r="AB296" s="35"/>
    </row>
    <row r="297" spans="1:28" s="34" customFormat="1" ht="15" customHeight="1" x14ac:dyDescent="0.25">
      <c r="A297" s="672"/>
      <c r="B297" s="704"/>
      <c r="C297" s="704"/>
      <c r="D297" s="704"/>
      <c r="E297" s="704"/>
      <c r="F297" s="704"/>
      <c r="G297" s="704"/>
      <c r="H297" s="704"/>
      <c r="I297" s="704"/>
      <c r="J297" s="705"/>
      <c r="K297" s="705"/>
      <c r="L297" s="705"/>
      <c r="M297" s="705"/>
      <c r="N297" s="752"/>
      <c r="O297" s="752"/>
      <c r="P297" s="710"/>
      <c r="Q297" s="710"/>
      <c r="R297" s="446"/>
      <c r="S297" s="21"/>
      <c r="T297" s="33"/>
      <c r="AB297" s="35"/>
    </row>
    <row r="298" spans="1:28" s="34" customFormat="1" ht="15" customHeight="1" x14ac:dyDescent="0.25">
      <c r="A298" s="672"/>
      <c r="B298" s="704"/>
      <c r="C298" s="704"/>
      <c r="D298" s="704"/>
      <c r="E298" s="704"/>
      <c r="F298" s="704"/>
      <c r="G298" s="704"/>
      <c r="H298" s="704"/>
      <c r="I298" s="704"/>
      <c r="J298" s="705"/>
      <c r="K298" s="705"/>
      <c r="L298" s="705"/>
      <c r="M298" s="705"/>
      <c r="N298" s="752"/>
      <c r="O298" s="752"/>
      <c r="P298" s="710"/>
      <c r="Q298" s="710"/>
      <c r="R298" s="446"/>
      <c r="S298" s="21"/>
      <c r="T298" s="33"/>
      <c r="AB298" s="35"/>
    </row>
    <row r="299" spans="1:28" s="34" customFormat="1" ht="15" customHeight="1" x14ac:dyDescent="0.25">
      <c r="A299" s="672"/>
      <c r="B299" s="704"/>
      <c r="C299" s="704"/>
      <c r="D299" s="704"/>
      <c r="E299" s="704"/>
      <c r="F299" s="704"/>
      <c r="G299" s="704"/>
      <c r="H299" s="704"/>
      <c r="I299" s="704"/>
      <c r="J299" s="705"/>
      <c r="K299" s="705"/>
      <c r="L299" s="705"/>
      <c r="M299" s="705"/>
      <c r="N299" s="752"/>
      <c r="O299" s="752"/>
      <c r="P299" s="710"/>
      <c r="Q299" s="710"/>
      <c r="R299" s="446"/>
      <c r="S299" s="21"/>
      <c r="T299" s="33"/>
      <c r="AB299" s="35"/>
    </row>
    <row r="300" spans="1:28" s="34" customFormat="1" ht="15" customHeight="1" x14ac:dyDescent="0.25">
      <c r="A300" s="672"/>
      <c r="B300" s="704"/>
      <c r="C300" s="704"/>
      <c r="D300" s="704"/>
      <c r="E300" s="704"/>
      <c r="F300" s="704"/>
      <c r="G300" s="704"/>
      <c r="H300" s="704"/>
      <c r="I300" s="704"/>
      <c r="J300" s="705"/>
      <c r="K300" s="705"/>
      <c r="L300" s="705"/>
      <c r="M300" s="705"/>
      <c r="N300" s="752"/>
      <c r="O300" s="752"/>
      <c r="P300" s="710"/>
      <c r="Q300" s="710"/>
      <c r="R300" s="446"/>
      <c r="S300" s="21"/>
      <c r="T300" s="33"/>
      <c r="AB300" s="35"/>
    </row>
    <row r="301" spans="1:28" s="34" customFormat="1" ht="15" customHeight="1" x14ac:dyDescent="0.25">
      <c r="A301" s="672"/>
      <c r="B301" s="704"/>
      <c r="C301" s="704"/>
      <c r="D301" s="704"/>
      <c r="E301" s="704"/>
      <c r="F301" s="704"/>
      <c r="G301" s="704"/>
      <c r="H301" s="704"/>
      <c r="I301" s="704"/>
      <c r="J301" s="705"/>
      <c r="K301" s="705"/>
      <c r="L301" s="705"/>
      <c r="M301" s="705"/>
      <c r="N301" s="752"/>
      <c r="O301" s="752"/>
      <c r="P301" s="710"/>
      <c r="Q301" s="710"/>
      <c r="R301" s="446"/>
      <c r="S301" s="21"/>
      <c r="T301" s="33"/>
      <c r="AB301" s="35"/>
    </row>
    <row r="302" spans="1:28" s="34" customFormat="1" ht="15" customHeight="1" x14ac:dyDescent="0.25">
      <c r="A302" s="672"/>
      <c r="B302" s="704"/>
      <c r="C302" s="704"/>
      <c r="D302" s="704"/>
      <c r="E302" s="704"/>
      <c r="F302" s="704"/>
      <c r="G302" s="704"/>
      <c r="H302" s="704"/>
      <c r="I302" s="704"/>
      <c r="J302" s="705"/>
      <c r="K302" s="705"/>
      <c r="L302" s="705"/>
      <c r="M302" s="705"/>
      <c r="N302" s="752"/>
      <c r="O302" s="752"/>
      <c r="P302" s="710"/>
      <c r="Q302" s="710"/>
      <c r="R302" s="446"/>
      <c r="S302" s="21"/>
      <c r="T302" s="33"/>
      <c r="AB302" s="35"/>
    </row>
    <row r="303" spans="1:28" s="34" customFormat="1" ht="15" customHeight="1" x14ac:dyDescent="0.25">
      <c r="A303" s="672"/>
      <c r="B303" s="704"/>
      <c r="C303" s="704"/>
      <c r="D303" s="704"/>
      <c r="E303" s="704"/>
      <c r="F303" s="704"/>
      <c r="G303" s="704"/>
      <c r="H303" s="704"/>
      <c r="I303" s="704"/>
      <c r="J303" s="705"/>
      <c r="K303" s="705"/>
      <c r="L303" s="705"/>
      <c r="M303" s="705"/>
      <c r="N303" s="752"/>
      <c r="O303" s="752"/>
      <c r="P303" s="710"/>
      <c r="Q303" s="710"/>
      <c r="R303" s="446"/>
      <c r="S303" s="21"/>
      <c r="T303" s="33"/>
      <c r="AB303" s="35"/>
    </row>
    <row r="304" spans="1:28" s="34" customFormat="1" ht="15" customHeight="1" x14ac:dyDescent="0.25">
      <c r="A304" s="672"/>
      <c r="B304" s="704"/>
      <c r="C304" s="704"/>
      <c r="D304" s="704"/>
      <c r="E304" s="704"/>
      <c r="F304" s="704"/>
      <c r="G304" s="704"/>
      <c r="H304" s="704"/>
      <c r="I304" s="704"/>
      <c r="J304" s="705"/>
      <c r="K304" s="705"/>
      <c r="L304" s="705"/>
      <c r="M304" s="705"/>
      <c r="N304" s="752"/>
      <c r="O304" s="752"/>
      <c r="P304" s="710"/>
      <c r="Q304" s="710"/>
      <c r="R304" s="446"/>
      <c r="S304" s="21"/>
      <c r="T304" s="33"/>
      <c r="AB304" s="35"/>
    </row>
    <row r="305" spans="1:28" s="34" customFormat="1" ht="15" customHeight="1" x14ac:dyDescent="0.25">
      <c r="A305" s="672"/>
      <c r="B305" s="704"/>
      <c r="C305" s="704"/>
      <c r="D305" s="704"/>
      <c r="E305" s="704"/>
      <c r="F305" s="704"/>
      <c r="G305" s="704"/>
      <c r="H305" s="704"/>
      <c r="I305" s="704"/>
      <c r="J305" s="705"/>
      <c r="K305" s="705"/>
      <c r="L305" s="705"/>
      <c r="M305" s="705"/>
      <c r="N305" s="752"/>
      <c r="O305" s="752"/>
      <c r="P305" s="710"/>
      <c r="Q305" s="710"/>
      <c r="R305" s="446"/>
      <c r="S305" s="21"/>
      <c r="T305" s="33"/>
      <c r="AB305" s="35"/>
    </row>
    <row r="306" spans="1:28" s="34" customFormat="1" ht="15" customHeight="1" x14ac:dyDescent="0.25">
      <c r="A306" s="672"/>
      <c r="B306" s="704"/>
      <c r="C306" s="704"/>
      <c r="D306" s="704"/>
      <c r="E306" s="704"/>
      <c r="F306" s="704"/>
      <c r="G306" s="704"/>
      <c r="H306" s="704"/>
      <c r="I306" s="704"/>
      <c r="J306" s="705"/>
      <c r="K306" s="705"/>
      <c r="L306" s="705"/>
      <c r="M306" s="705"/>
      <c r="N306" s="752"/>
      <c r="O306" s="752"/>
      <c r="P306" s="710"/>
      <c r="Q306" s="710"/>
      <c r="R306" s="446"/>
      <c r="S306" s="21"/>
      <c r="T306" s="33"/>
      <c r="AB306" s="35"/>
    </row>
    <row r="307" spans="1:28" s="34" customFormat="1" ht="15" customHeight="1" x14ac:dyDescent="0.25">
      <c r="A307" s="672"/>
      <c r="B307" s="704"/>
      <c r="C307" s="704"/>
      <c r="D307" s="704"/>
      <c r="E307" s="704"/>
      <c r="F307" s="704"/>
      <c r="G307" s="704"/>
      <c r="H307" s="704"/>
      <c r="I307" s="704"/>
      <c r="J307" s="705"/>
      <c r="K307" s="705"/>
      <c r="L307" s="705"/>
      <c r="M307" s="705"/>
      <c r="N307" s="752"/>
      <c r="O307" s="752"/>
      <c r="P307" s="710"/>
      <c r="Q307" s="710"/>
      <c r="R307" s="446"/>
      <c r="S307" s="21"/>
      <c r="T307" s="33"/>
      <c r="AB307" s="35"/>
    </row>
    <row r="308" spans="1:28" s="34" customFormat="1" ht="15" customHeight="1" x14ac:dyDescent="0.25">
      <c r="A308" s="672"/>
      <c r="B308" s="704"/>
      <c r="C308" s="704"/>
      <c r="D308" s="704"/>
      <c r="E308" s="704"/>
      <c r="F308" s="704"/>
      <c r="G308" s="704"/>
      <c r="H308" s="704"/>
      <c r="I308" s="704"/>
      <c r="J308" s="705"/>
      <c r="K308" s="705"/>
      <c r="L308" s="705"/>
      <c r="M308" s="705"/>
      <c r="N308" s="752"/>
      <c r="O308" s="752"/>
      <c r="P308" s="710"/>
      <c r="Q308" s="710"/>
      <c r="R308" s="446"/>
      <c r="S308" s="21"/>
      <c r="T308" s="33"/>
      <c r="AB308" s="35"/>
    </row>
    <row r="309" spans="1:28" s="34" customFormat="1" ht="15" customHeight="1" x14ac:dyDescent="0.25">
      <c r="A309" s="672"/>
      <c r="B309" s="704"/>
      <c r="C309" s="704"/>
      <c r="D309" s="704"/>
      <c r="E309" s="704"/>
      <c r="F309" s="704"/>
      <c r="G309" s="704"/>
      <c r="H309" s="704"/>
      <c r="I309" s="704"/>
      <c r="J309" s="705"/>
      <c r="K309" s="705"/>
      <c r="L309" s="705"/>
      <c r="M309" s="705"/>
      <c r="N309" s="752"/>
      <c r="O309" s="752"/>
      <c r="P309" s="710"/>
      <c r="Q309" s="710"/>
      <c r="R309" s="446"/>
      <c r="S309" s="21"/>
      <c r="T309" s="33"/>
      <c r="AB309" s="35"/>
    </row>
    <row r="310" spans="1:28" s="34" customFormat="1" ht="15" customHeight="1" x14ac:dyDescent="0.25">
      <c r="A310" s="672"/>
      <c r="B310" s="704"/>
      <c r="C310" s="704"/>
      <c r="D310" s="704"/>
      <c r="E310" s="704"/>
      <c r="F310" s="704"/>
      <c r="G310" s="704"/>
      <c r="H310" s="704"/>
      <c r="I310" s="704"/>
      <c r="J310" s="705"/>
      <c r="K310" s="705"/>
      <c r="L310" s="705"/>
      <c r="M310" s="705"/>
      <c r="N310" s="752"/>
      <c r="O310" s="752"/>
      <c r="P310" s="710"/>
      <c r="Q310" s="710"/>
      <c r="R310" s="446"/>
      <c r="S310" s="21"/>
      <c r="T310" s="33"/>
      <c r="AB310" s="35"/>
    </row>
    <row r="311" spans="1:28" s="34" customFormat="1" ht="15" customHeight="1" x14ac:dyDescent="0.25">
      <c r="A311" s="672"/>
      <c r="B311" s="704"/>
      <c r="C311" s="704"/>
      <c r="D311" s="704"/>
      <c r="E311" s="704"/>
      <c r="F311" s="704"/>
      <c r="G311" s="704"/>
      <c r="H311" s="704"/>
      <c r="I311" s="704"/>
      <c r="J311" s="705"/>
      <c r="K311" s="705"/>
      <c r="L311" s="705"/>
      <c r="M311" s="705"/>
      <c r="N311" s="752"/>
      <c r="O311" s="752"/>
      <c r="P311" s="710"/>
      <c r="Q311" s="710"/>
      <c r="R311" s="446"/>
      <c r="S311" s="21"/>
      <c r="T311" s="33"/>
      <c r="AB311" s="35"/>
    </row>
    <row r="312" spans="1:28" s="34" customFormat="1" ht="15" customHeight="1" x14ac:dyDescent="0.25">
      <c r="A312" s="672"/>
      <c r="B312" s="704"/>
      <c r="C312" s="704"/>
      <c r="D312" s="704"/>
      <c r="E312" s="704"/>
      <c r="F312" s="704"/>
      <c r="G312" s="704"/>
      <c r="H312" s="704"/>
      <c r="I312" s="704"/>
      <c r="J312" s="705"/>
      <c r="K312" s="705"/>
      <c r="L312" s="705"/>
      <c r="M312" s="705"/>
      <c r="N312" s="752"/>
      <c r="O312" s="752"/>
      <c r="P312" s="710"/>
      <c r="Q312" s="710"/>
      <c r="R312" s="446"/>
      <c r="S312" s="21"/>
      <c r="T312" s="33"/>
      <c r="AB312" s="35"/>
    </row>
    <row r="313" spans="1:28" s="34" customFormat="1" ht="15" customHeight="1" x14ac:dyDescent="0.25">
      <c r="A313" s="672"/>
      <c r="B313" s="704"/>
      <c r="C313" s="704"/>
      <c r="D313" s="704"/>
      <c r="E313" s="704"/>
      <c r="F313" s="704"/>
      <c r="G313" s="704"/>
      <c r="H313" s="704"/>
      <c r="I313" s="704"/>
      <c r="J313" s="705"/>
      <c r="K313" s="705"/>
      <c r="L313" s="705"/>
      <c r="M313" s="705"/>
      <c r="N313" s="752"/>
      <c r="O313" s="752"/>
      <c r="P313" s="710"/>
      <c r="Q313" s="710"/>
      <c r="R313" s="446"/>
      <c r="S313" s="21"/>
      <c r="T313" s="33"/>
      <c r="AB313" s="35"/>
    </row>
    <row r="314" spans="1:28" s="34" customFormat="1" ht="15" customHeight="1" x14ac:dyDescent="0.25">
      <c r="A314" s="672"/>
      <c r="B314" s="704"/>
      <c r="C314" s="704"/>
      <c r="D314" s="704"/>
      <c r="E314" s="704"/>
      <c r="F314" s="704"/>
      <c r="G314" s="704"/>
      <c r="H314" s="704"/>
      <c r="I314" s="704"/>
      <c r="J314" s="705"/>
      <c r="K314" s="705"/>
      <c r="L314" s="705"/>
      <c r="M314" s="705"/>
      <c r="N314" s="752"/>
      <c r="O314" s="752"/>
      <c r="P314" s="710"/>
      <c r="Q314" s="710"/>
      <c r="R314" s="446"/>
      <c r="S314" s="21"/>
      <c r="T314" s="33"/>
      <c r="AB314" s="35"/>
    </row>
    <row r="315" spans="1:28" s="34" customFormat="1" ht="15" customHeight="1" x14ac:dyDescent="0.25">
      <c r="A315" s="672"/>
      <c r="B315" s="704"/>
      <c r="C315" s="704"/>
      <c r="D315" s="704"/>
      <c r="E315" s="704"/>
      <c r="F315" s="704"/>
      <c r="G315" s="704"/>
      <c r="H315" s="704"/>
      <c r="I315" s="704"/>
      <c r="J315" s="705"/>
      <c r="K315" s="705"/>
      <c r="L315" s="705"/>
      <c r="M315" s="705"/>
      <c r="N315" s="752"/>
      <c r="O315" s="752"/>
      <c r="P315" s="710"/>
      <c r="Q315" s="710"/>
      <c r="R315" s="446"/>
      <c r="S315" s="21"/>
      <c r="T315" s="33"/>
      <c r="AB315" s="35"/>
    </row>
    <row r="316" spans="1:28" ht="15" customHeight="1" x14ac:dyDescent="0.25">
      <c r="B316" s="307"/>
      <c r="C316" s="307"/>
      <c r="D316" s="307"/>
      <c r="E316" s="307"/>
      <c r="F316" s="307" t="s">
        <v>4</v>
      </c>
      <c r="J316" s="746" t="s">
        <v>3</v>
      </c>
      <c r="K316" s="746"/>
      <c r="L316" s="746"/>
      <c r="M316" s="746"/>
      <c r="N316" s="746"/>
      <c r="O316" s="747"/>
      <c r="P316" s="748">
        <f>SUM(P281:Q315)</f>
        <v>0</v>
      </c>
      <c r="Q316" s="748"/>
      <c r="R316" s="446"/>
      <c r="S316" s="21"/>
      <c r="T316" s="27"/>
    </row>
    <row r="317" spans="1:28" ht="30" customHeight="1" x14ac:dyDescent="0.25">
      <c r="B317" s="670" t="s">
        <v>86</v>
      </c>
      <c r="C317" s="670"/>
      <c r="D317" s="670"/>
      <c r="E317" s="670"/>
      <c r="F317" s="670"/>
      <c r="G317" s="670"/>
      <c r="H317" s="670"/>
      <c r="I317" s="670"/>
      <c r="J317" s="670"/>
      <c r="K317" s="670"/>
      <c r="L317" s="670"/>
      <c r="M317" s="670"/>
      <c r="N317" s="670"/>
      <c r="O317" s="670"/>
      <c r="P317" s="670"/>
      <c r="Q317" s="670"/>
      <c r="R317" s="446"/>
      <c r="S317" s="21"/>
      <c r="T317" s="27"/>
    </row>
    <row r="318" spans="1:28" s="6" customFormat="1" ht="28.5" customHeight="1" x14ac:dyDescent="0.2">
      <c r="A318" s="672"/>
      <c r="B318" s="237" t="str">
        <f>'Main Page'!$G$9</f>
        <v>2026-2027</v>
      </c>
      <c r="C318" s="238"/>
      <c r="D318" s="238" t="s">
        <v>49</v>
      </c>
      <c r="E318" s="238" t="str">
        <f>'Main Page'!$F$13</f>
        <v>Albemarle County Public Schools</v>
      </c>
      <c r="F318" s="238"/>
      <c r="G318" s="239"/>
      <c r="H318" s="239"/>
      <c r="I318" s="238" t="s">
        <v>48</v>
      </c>
      <c r="J318" s="240">
        <f>'Main Page'!$F$14</f>
        <v>2</v>
      </c>
      <c r="K318" s="446" t="str">
        <f>'Main Page'!$B$6</f>
        <v xml:space="preserve">Title III, Part A, Language Instruction for English Learners and Immigrant Students </v>
      </c>
      <c r="L318" s="446"/>
      <c r="M318" s="446"/>
      <c r="N318" s="446"/>
      <c r="O318" s="446"/>
      <c r="P318" s="446"/>
      <c r="Q318" s="446"/>
      <c r="R318" s="446"/>
      <c r="S318" s="21"/>
      <c r="T318" s="21"/>
    </row>
    <row r="319" spans="1:28" ht="20.25" customHeight="1" x14ac:dyDescent="0.25">
      <c r="B319" s="733" t="s">
        <v>171</v>
      </c>
      <c r="C319" s="733"/>
      <c r="D319" s="733"/>
      <c r="E319" s="733"/>
      <c r="F319" s="733"/>
      <c r="G319" s="733"/>
      <c r="H319" s="733"/>
      <c r="I319" s="733"/>
      <c r="J319" s="733"/>
      <c r="K319" s="733"/>
      <c r="L319" s="733"/>
      <c r="M319" s="733"/>
      <c r="N319" s="733"/>
      <c r="O319" s="733"/>
      <c r="P319" s="733"/>
      <c r="Q319" s="733"/>
      <c r="R319" s="446"/>
      <c r="S319" s="21"/>
      <c r="T319" s="27"/>
    </row>
    <row r="320" spans="1:28" ht="38.25" customHeight="1" x14ac:dyDescent="0.25">
      <c r="B320" s="734" t="s">
        <v>665</v>
      </c>
      <c r="C320" s="735"/>
      <c r="D320" s="735"/>
      <c r="E320" s="735"/>
      <c r="F320" s="735"/>
      <c r="G320" s="735"/>
      <c r="H320" s="735"/>
      <c r="I320" s="735"/>
      <c r="J320" s="735"/>
      <c r="K320" s="735"/>
      <c r="L320" s="735"/>
      <c r="M320" s="735"/>
      <c r="N320" s="735"/>
      <c r="O320" s="735"/>
      <c r="P320" s="735"/>
      <c r="Q320" s="736"/>
      <c r="R320" s="446"/>
      <c r="S320" s="21"/>
      <c r="T320" s="27"/>
    </row>
    <row r="321" spans="1:28" s="34" customFormat="1" ht="112.5" customHeight="1" x14ac:dyDescent="0.25">
      <c r="A321" s="672"/>
      <c r="B321" s="743"/>
      <c r="C321" s="744"/>
      <c r="D321" s="744"/>
      <c r="E321" s="744"/>
      <c r="F321" s="744"/>
      <c r="G321" s="744"/>
      <c r="H321" s="744"/>
      <c r="I321" s="744"/>
      <c r="J321" s="744"/>
      <c r="K321" s="744"/>
      <c r="L321" s="744"/>
      <c r="M321" s="744"/>
      <c r="N321" s="744"/>
      <c r="O321" s="744"/>
      <c r="P321" s="744"/>
      <c r="Q321" s="745"/>
      <c r="R321" s="446"/>
      <c r="S321" s="21"/>
      <c r="T321" s="33"/>
      <c r="AB321" s="35"/>
    </row>
    <row r="322" spans="1:28" s="34" customFormat="1" ht="112.5" customHeight="1" x14ac:dyDescent="0.25">
      <c r="A322" s="672"/>
      <c r="B322" s="726"/>
      <c r="C322" s="727"/>
      <c r="D322" s="727"/>
      <c r="E322" s="727"/>
      <c r="F322" s="727"/>
      <c r="G322" s="727"/>
      <c r="H322" s="727"/>
      <c r="I322" s="727"/>
      <c r="J322" s="727"/>
      <c r="K322" s="727"/>
      <c r="L322" s="727"/>
      <c r="M322" s="727"/>
      <c r="N322" s="727"/>
      <c r="O322" s="727"/>
      <c r="P322" s="727"/>
      <c r="Q322" s="728"/>
      <c r="R322" s="446"/>
      <c r="S322" s="21"/>
      <c r="T322" s="33"/>
      <c r="AB322" s="35"/>
    </row>
    <row r="323" spans="1:28" ht="15" customHeight="1" x14ac:dyDescent="0.25">
      <c r="B323" s="711" t="s">
        <v>1</v>
      </c>
      <c r="C323" s="712"/>
      <c r="D323" s="712"/>
      <c r="E323" s="712"/>
      <c r="F323" s="712"/>
      <c r="G323" s="712"/>
      <c r="H323" s="712"/>
      <c r="I323" s="713"/>
      <c r="J323" s="711" t="s">
        <v>80</v>
      </c>
      <c r="K323" s="712"/>
      <c r="L323" s="712"/>
      <c r="M323" s="713"/>
      <c r="N323" s="709" t="s">
        <v>166</v>
      </c>
      <c r="O323" s="709"/>
      <c r="P323" s="709" t="s">
        <v>2</v>
      </c>
      <c r="Q323" s="709"/>
      <c r="R323" s="446"/>
      <c r="S323" s="21"/>
      <c r="T323" s="27"/>
    </row>
    <row r="324" spans="1:28" s="34" customFormat="1" ht="15" customHeight="1" x14ac:dyDescent="0.25">
      <c r="A324" s="672"/>
      <c r="B324" s="704"/>
      <c r="C324" s="704"/>
      <c r="D324" s="704"/>
      <c r="E324" s="704"/>
      <c r="F324" s="704"/>
      <c r="G324" s="704"/>
      <c r="H324" s="704"/>
      <c r="I324" s="704"/>
      <c r="J324" s="705"/>
      <c r="K324" s="705"/>
      <c r="L324" s="705"/>
      <c r="M324" s="705"/>
      <c r="N324" s="752"/>
      <c r="O324" s="752"/>
      <c r="P324" s="710"/>
      <c r="Q324" s="710"/>
      <c r="R324" s="446"/>
      <c r="S324" s="21"/>
      <c r="T324" s="33"/>
      <c r="AB324" s="35"/>
    </row>
    <row r="325" spans="1:28" s="34" customFormat="1" ht="15" customHeight="1" x14ac:dyDescent="0.25">
      <c r="A325" s="672"/>
      <c r="B325" s="704"/>
      <c r="C325" s="704"/>
      <c r="D325" s="704"/>
      <c r="E325" s="704"/>
      <c r="F325" s="704"/>
      <c r="G325" s="704"/>
      <c r="H325" s="704"/>
      <c r="I325" s="704"/>
      <c r="J325" s="705"/>
      <c r="K325" s="705"/>
      <c r="L325" s="705"/>
      <c r="M325" s="705"/>
      <c r="N325" s="752"/>
      <c r="O325" s="752"/>
      <c r="P325" s="710"/>
      <c r="Q325" s="710"/>
      <c r="R325" s="446"/>
      <c r="S325" s="21"/>
      <c r="T325" s="33"/>
      <c r="AB325" s="35"/>
    </row>
    <row r="326" spans="1:28" s="34" customFormat="1" ht="15" customHeight="1" x14ac:dyDescent="0.25">
      <c r="A326" s="672"/>
      <c r="B326" s="704"/>
      <c r="C326" s="704"/>
      <c r="D326" s="704"/>
      <c r="E326" s="704"/>
      <c r="F326" s="704"/>
      <c r="G326" s="704"/>
      <c r="H326" s="704"/>
      <c r="I326" s="704"/>
      <c r="J326" s="705"/>
      <c r="K326" s="705"/>
      <c r="L326" s="705"/>
      <c r="M326" s="705"/>
      <c r="N326" s="752"/>
      <c r="O326" s="752"/>
      <c r="P326" s="710"/>
      <c r="Q326" s="710"/>
      <c r="R326" s="446"/>
      <c r="S326" s="21"/>
      <c r="T326" s="33"/>
      <c r="AB326" s="35"/>
    </row>
    <row r="327" spans="1:28" s="34" customFormat="1" ht="15" customHeight="1" x14ac:dyDescent="0.25">
      <c r="A327" s="672"/>
      <c r="B327" s="704"/>
      <c r="C327" s="704"/>
      <c r="D327" s="704"/>
      <c r="E327" s="704"/>
      <c r="F327" s="704"/>
      <c r="G327" s="704"/>
      <c r="H327" s="704"/>
      <c r="I327" s="704"/>
      <c r="J327" s="705"/>
      <c r="K327" s="705"/>
      <c r="L327" s="705"/>
      <c r="M327" s="705"/>
      <c r="N327" s="752"/>
      <c r="O327" s="752"/>
      <c r="P327" s="710"/>
      <c r="Q327" s="710"/>
      <c r="R327" s="446"/>
      <c r="S327" s="21"/>
      <c r="T327" s="33"/>
      <c r="AB327" s="35"/>
    </row>
    <row r="328" spans="1:28" s="34" customFormat="1" ht="15" customHeight="1" x14ac:dyDescent="0.25">
      <c r="A328" s="672"/>
      <c r="B328" s="704"/>
      <c r="C328" s="704"/>
      <c r="D328" s="704"/>
      <c r="E328" s="704"/>
      <c r="F328" s="704"/>
      <c r="G328" s="704"/>
      <c r="H328" s="704"/>
      <c r="I328" s="704"/>
      <c r="J328" s="705"/>
      <c r="K328" s="705"/>
      <c r="L328" s="705"/>
      <c r="M328" s="705"/>
      <c r="N328" s="752"/>
      <c r="O328" s="752"/>
      <c r="P328" s="710"/>
      <c r="Q328" s="710"/>
      <c r="R328" s="446"/>
      <c r="S328" s="21"/>
      <c r="T328" s="33"/>
      <c r="AB328" s="35"/>
    </row>
    <row r="329" spans="1:28" s="34" customFormat="1" ht="15" customHeight="1" x14ac:dyDescent="0.25">
      <c r="A329" s="672"/>
      <c r="B329" s="704"/>
      <c r="C329" s="704"/>
      <c r="D329" s="704"/>
      <c r="E329" s="704"/>
      <c r="F329" s="704"/>
      <c r="G329" s="704"/>
      <c r="H329" s="704"/>
      <c r="I329" s="704"/>
      <c r="J329" s="705"/>
      <c r="K329" s="705"/>
      <c r="L329" s="705"/>
      <c r="M329" s="705"/>
      <c r="N329" s="752"/>
      <c r="O329" s="752"/>
      <c r="P329" s="710"/>
      <c r="Q329" s="710"/>
      <c r="R329" s="446"/>
      <c r="S329" s="21"/>
      <c r="T329" s="33"/>
      <c r="AB329" s="35"/>
    </row>
    <row r="330" spans="1:28" s="34" customFormat="1" ht="15" customHeight="1" x14ac:dyDescent="0.25">
      <c r="A330" s="672"/>
      <c r="B330" s="704"/>
      <c r="C330" s="704"/>
      <c r="D330" s="704"/>
      <c r="E330" s="704"/>
      <c r="F330" s="704"/>
      <c r="G330" s="704"/>
      <c r="H330" s="704"/>
      <c r="I330" s="704"/>
      <c r="J330" s="705"/>
      <c r="K330" s="705"/>
      <c r="L330" s="705"/>
      <c r="M330" s="705"/>
      <c r="N330" s="752"/>
      <c r="O330" s="752"/>
      <c r="P330" s="710"/>
      <c r="Q330" s="710"/>
      <c r="R330" s="446"/>
      <c r="S330" s="21"/>
      <c r="T330" s="33"/>
      <c r="AB330" s="35"/>
    </row>
    <row r="331" spans="1:28" s="34" customFormat="1" ht="15" customHeight="1" x14ac:dyDescent="0.25">
      <c r="A331" s="672"/>
      <c r="B331" s="704"/>
      <c r="C331" s="704"/>
      <c r="D331" s="704"/>
      <c r="E331" s="704"/>
      <c r="F331" s="704"/>
      <c r="G331" s="704"/>
      <c r="H331" s="704"/>
      <c r="I331" s="704"/>
      <c r="J331" s="705"/>
      <c r="K331" s="705"/>
      <c r="L331" s="705"/>
      <c r="M331" s="705"/>
      <c r="N331" s="752"/>
      <c r="O331" s="752"/>
      <c r="P331" s="710"/>
      <c r="Q331" s="710"/>
      <c r="R331" s="446"/>
      <c r="S331" s="21"/>
      <c r="T331" s="33"/>
      <c r="AB331" s="35"/>
    </row>
    <row r="332" spans="1:28" s="34" customFormat="1" ht="15" customHeight="1" x14ac:dyDescent="0.25">
      <c r="A332" s="672"/>
      <c r="B332" s="704"/>
      <c r="C332" s="704"/>
      <c r="D332" s="704"/>
      <c r="E332" s="704"/>
      <c r="F332" s="704"/>
      <c r="G332" s="704"/>
      <c r="H332" s="704"/>
      <c r="I332" s="704"/>
      <c r="J332" s="705"/>
      <c r="K332" s="705"/>
      <c r="L332" s="705"/>
      <c r="M332" s="705"/>
      <c r="N332" s="752"/>
      <c r="O332" s="752"/>
      <c r="P332" s="710"/>
      <c r="Q332" s="710"/>
      <c r="R332" s="446"/>
      <c r="S332" s="21"/>
      <c r="T332" s="33"/>
      <c r="AB332" s="35"/>
    </row>
    <row r="333" spans="1:28" s="34" customFormat="1" ht="15" customHeight="1" x14ac:dyDescent="0.25">
      <c r="A333" s="672"/>
      <c r="B333" s="704"/>
      <c r="C333" s="704"/>
      <c r="D333" s="704"/>
      <c r="E333" s="704"/>
      <c r="F333" s="704"/>
      <c r="G333" s="704"/>
      <c r="H333" s="704"/>
      <c r="I333" s="704"/>
      <c r="J333" s="705"/>
      <c r="K333" s="705"/>
      <c r="L333" s="705"/>
      <c r="M333" s="705"/>
      <c r="N333" s="752"/>
      <c r="O333" s="752"/>
      <c r="P333" s="710"/>
      <c r="Q333" s="710"/>
      <c r="R333" s="446"/>
      <c r="S333" s="21"/>
      <c r="T333" s="33"/>
      <c r="AB333" s="35"/>
    </row>
    <row r="334" spans="1:28" s="34" customFormat="1" ht="15" customHeight="1" x14ac:dyDescent="0.25">
      <c r="A334" s="672"/>
      <c r="B334" s="704"/>
      <c r="C334" s="704"/>
      <c r="D334" s="704"/>
      <c r="E334" s="704"/>
      <c r="F334" s="704"/>
      <c r="G334" s="704"/>
      <c r="H334" s="704"/>
      <c r="I334" s="704"/>
      <c r="J334" s="705"/>
      <c r="K334" s="705"/>
      <c r="L334" s="705"/>
      <c r="M334" s="705"/>
      <c r="N334" s="752"/>
      <c r="O334" s="752"/>
      <c r="P334" s="710"/>
      <c r="Q334" s="710"/>
      <c r="R334" s="446"/>
      <c r="S334" s="21"/>
      <c r="T334" s="33"/>
      <c r="AB334" s="35"/>
    </row>
    <row r="335" spans="1:28" s="34" customFormat="1" ht="15" customHeight="1" x14ac:dyDescent="0.25">
      <c r="A335" s="672"/>
      <c r="B335" s="704"/>
      <c r="C335" s="704"/>
      <c r="D335" s="704"/>
      <c r="E335" s="704"/>
      <c r="F335" s="704"/>
      <c r="G335" s="704"/>
      <c r="H335" s="704"/>
      <c r="I335" s="704"/>
      <c r="J335" s="705"/>
      <c r="K335" s="705"/>
      <c r="L335" s="705"/>
      <c r="M335" s="705"/>
      <c r="N335" s="752"/>
      <c r="O335" s="752"/>
      <c r="P335" s="710"/>
      <c r="Q335" s="710"/>
      <c r="R335" s="446"/>
      <c r="S335" s="21"/>
      <c r="T335" s="33"/>
      <c r="AB335" s="35"/>
    </row>
    <row r="336" spans="1:28" s="34" customFormat="1" ht="15" customHeight="1" x14ac:dyDescent="0.25">
      <c r="A336" s="672"/>
      <c r="B336" s="704"/>
      <c r="C336" s="704"/>
      <c r="D336" s="704"/>
      <c r="E336" s="704"/>
      <c r="F336" s="704"/>
      <c r="G336" s="704"/>
      <c r="H336" s="704"/>
      <c r="I336" s="704"/>
      <c r="J336" s="705"/>
      <c r="K336" s="705"/>
      <c r="L336" s="705"/>
      <c r="M336" s="705"/>
      <c r="N336" s="752"/>
      <c r="O336" s="752"/>
      <c r="P336" s="710"/>
      <c r="Q336" s="710"/>
      <c r="R336" s="446"/>
      <c r="S336" s="21"/>
      <c r="T336" s="33"/>
      <c r="AB336" s="35"/>
    </row>
    <row r="337" spans="1:28" s="34" customFormat="1" ht="15" customHeight="1" x14ac:dyDescent="0.25">
      <c r="A337" s="672"/>
      <c r="B337" s="704"/>
      <c r="C337" s="704"/>
      <c r="D337" s="704"/>
      <c r="E337" s="704"/>
      <c r="F337" s="704"/>
      <c r="G337" s="704"/>
      <c r="H337" s="704"/>
      <c r="I337" s="704"/>
      <c r="J337" s="705"/>
      <c r="K337" s="705"/>
      <c r="L337" s="705"/>
      <c r="M337" s="705"/>
      <c r="N337" s="752"/>
      <c r="O337" s="752"/>
      <c r="P337" s="710"/>
      <c r="Q337" s="710"/>
      <c r="R337" s="446"/>
      <c r="S337" s="21"/>
      <c r="T337" s="33"/>
      <c r="AB337" s="35"/>
    </row>
    <row r="338" spans="1:28" s="34" customFormat="1" ht="15" customHeight="1" x14ac:dyDescent="0.25">
      <c r="A338" s="672"/>
      <c r="B338" s="704"/>
      <c r="C338" s="704"/>
      <c r="D338" s="704"/>
      <c r="E338" s="704"/>
      <c r="F338" s="704"/>
      <c r="G338" s="704"/>
      <c r="H338" s="704"/>
      <c r="I338" s="704"/>
      <c r="J338" s="705"/>
      <c r="K338" s="705"/>
      <c r="L338" s="705"/>
      <c r="M338" s="705"/>
      <c r="N338" s="752"/>
      <c r="O338" s="752"/>
      <c r="P338" s="710"/>
      <c r="Q338" s="710"/>
      <c r="R338" s="446"/>
      <c r="S338" s="21"/>
      <c r="T338" s="33"/>
      <c r="AB338" s="35"/>
    </row>
    <row r="339" spans="1:28" s="34" customFormat="1" ht="15" customHeight="1" x14ac:dyDescent="0.25">
      <c r="A339" s="672"/>
      <c r="B339" s="704"/>
      <c r="C339" s="704"/>
      <c r="D339" s="704"/>
      <c r="E339" s="704"/>
      <c r="F339" s="704"/>
      <c r="G339" s="704"/>
      <c r="H339" s="704"/>
      <c r="I339" s="704"/>
      <c r="J339" s="705"/>
      <c r="K339" s="705"/>
      <c r="L339" s="705"/>
      <c r="M339" s="705"/>
      <c r="N339" s="752"/>
      <c r="O339" s="752"/>
      <c r="P339" s="710"/>
      <c r="Q339" s="710"/>
      <c r="R339" s="446"/>
      <c r="S339" s="21"/>
      <c r="T339" s="33"/>
      <c r="AB339" s="35"/>
    </row>
    <row r="340" spans="1:28" s="34" customFormat="1" ht="15" customHeight="1" x14ac:dyDescent="0.25">
      <c r="A340" s="672"/>
      <c r="B340" s="704"/>
      <c r="C340" s="704"/>
      <c r="D340" s="704"/>
      <c r="E340" s="704"/>
      <c r="F340" s="704"/>
      <c r="G340" s="704"/>
      <c r="H340" s="704"/>
      <c r="I340" s="704"/>
      <c r="J340" s="705"/>
      <c r="K340" s="705"/>
      <c r="L340" s="705"/>
      <c r="M340" s="705"/>
      <c r="N340" s="752"/>
      <c r="O340" s="752"/>
      <c r="P340" s="710"/>
      <c r="Q340" s="710"/>
      <c r="R340" s="446"/>
      <c r="S340" s="21"/>
      <c r="T340" s="33"/>
      <c r="AB340" s="35"/>
    </row>
    <row r="341" spans="1:28" s="34" customFormat="1" ht="15" customHeight="1" x14ac:dyDescent="0.25">
      <c r="A341" s="672"/>
      <c r="B341" s="704"/>
      <c r="C341" s="704"/>
      <c r="D341" s="704"/>
      <c r="E341" s="704"/>
      <c r="F341" s="704"/>
      <c r="G341" s="704"/>
      <c r="H341" s="704"/>
      <c r="I341" s="704"/>
      <c r="J341" s="705"/>
      <c r="K341" s="705"/>
      <c r="L341" s="705"/>
      <c r="M341" s="705"/>
      <c r="N341" s="752"/>
      <c r="O341" s="752"/>
      <c r="P341" s="710"/>
      <c r="Q341" s="710"/>
      <c r="R341" s="446"/>
      <c r="S341" s="21"/>
      <c r="T341" s="33"/>
      <c r="AB341" s="35"/>
    </row>
    <row r="342" spans="1:28" s="34" customFormat="1" ht="15" customHeight="1" x14ac:dyDescent="0.25">
      <c r="A342" s="672"/>
      <c r="B342" s="704"/>
      <c r="C342" s="704"/>
      <c r="D342" s="704"/>
      <c r="E342" s="704"/>
      <c r="F342" s="704"/>
      <c r="G342" s="704"/>
      <c r="H342" s="704"/>
      <c r="I342" s="704"/>
      <c r="J342" s="705"/>
      <c r="K342" s="705"/>
      <c r="L342" s="705"/>
      <c r="M342" s="705"/>
      <c r="N342" s="752"/>
      <c r="O342" s="752"/>
      <c r="P342" s="710"/>
      <c r="Q342" s="710"/>
      <c r="R342" s="446"/>
      <c r="S342" s="21"/>
      <c r="T342" s="33"/>
      <c r="AB342" s="35"/>
    </row>
    <row r="343" spans="1:28" s="34" customFormat="1" ht="15" customHeight="1" x14ac:dyDescent="0.25">
      <c r="A343" s="672"/>
      <c r="B343" s="704"/>
      <c r="C343" s="704"/>
      <c r="D343" s="704"/>
      <c r="E343" s="704"/>
      <c r="F343" s="704"/>
      <c r="G343" s="704"/>
      <c r="H343" s="704"/>
      <c r="I343" s="704"/>
      <c r="J343" s="705"/>
      <c r="K343" s="705"/>
      <c r="L343" s="705"/>
      <c r="M343" s="705"/>
      <c r="N343" s="752"/>
      <c r="O343" s="752"/>
      <c r="P343" s="710"/>
      <c r="Q343" s="710"/>
      <c r="R343" s="446"/>
      <c r="S343" s="21"/>
      <c r="T343" s="33"/>
      <c r="AB343" s="35"/>
    </row>
    <row r="344" spans="1:28" s="34" customFormat="1" ht="15" customHeight="1" x14ac:dyDescent="0.25">
      <c r="A344" s="672"/>
      <c r="B344" s="704"/>
      <c r="C344" s="704"/>
      <c r="D344" s="704"/>
      <c r="E344" s="704"/>
      <c r="F344" s="704"/>
      <c r="G344" s="704"/>
      <c r="H344" s="704"/>
      <c r="I344" s="704"/>
      <c r="J344" s="705"/>
      <c r="K344" s="705"/>
      <c r="L344" s="705"/>
      <c r="M344" s="705"/>
      <c r="N344" s="752"/>
      <c r="O344" s="752"/>
      <c r="P344" s="710"/>
      <c r="Q344" s="710"/>
      <c r="R344" s="446"/>
      <c r="S344" s="21"/>
      <c r="T344" s="33"/>
      <c r="AB344" s="35"/>
    </row>
    <row r="345" spans="1:28" s="34" customFormat="1" ht="15" customHeight="1" x14ac:dyDescent="0.25">
      <c r="A345" s="672"/>
      <c r="B345" s="704"/>
      <c r="C345" s="704"/>
      <c r="D345" s="704"/>
      <c r="E345" s="704"/>
      <c r="F345" s="704"/>
      <c r="G345" s="704"/>
      <c r="H345" s="704"/>
      <c r="I345" s="704"/>
      <c r="J345" s="705"/>
      <c r="K345" s="705"/>
      <c r="L345" s="705"/>
      <c r="M345" s="705"/>
      <c r="N345" s="752"/>
      <c r="O345" s="752"/>
      <c r="P345" s="710"/>
      <c r="Q345" s="710"/>
      <c r="R345" s="446"/>
      <c r="S345" s="21"/>
      <c r="T345" s="33"/>
      <c r="AB345" s="35"/>
    </row>
    <row r="346" spans="1:28" s="34" customFormat="1" ht="15" customHeight="1" x14ac:dyDescent="0.25">
      <c r="A346" s="672"/>
      <c r="B346" s="704"/>
      <c r="C346" s="704"/>
      <c r="D346" s="704"/>
      <c r="E346" s="704"/>
      <c r="F346" s="704"/>
      <c r="G346" s="704"/>
      <c r="H346" s="704"/>
      <c r="I346" s="704"/>
      <c r="J346" s="705"/>
      <c r="K346" s="705"/>
      <c r="L346" s="705"/>
      <c r="M346" s="705"/>
      <c r="N346" s="752"/>
      <c r="O346" s="752"/>
      <c r="P346" s="710"/>
      <c r="Q346" s="710"/>
      <c r="R346" s="446"/>
      <c r="S346" s="21"/>
      <c r="T346" s="33"/>
      <c r="AB346" s="35"/>
    </row>
    <row r="347" spans="1:28" s="34" customFormat="1" ht="15" customHeight="1" x14ac:dyDescent="0.25">
      <c r="A347" s="672"/>
      <c r="B347" s="704"/>
      <c r="C347" s="704"/>
      <c r="D347" s="704"/>
      <c r="E347" s="704"/>
      <c r="F347" s="704"/>
      <c r="G347" s="704"/>
      <c r="H347" s="704"/>
      <c r="I347" s="704"/>
      <c r="J347" s="705"/>
      <c r="K347" s="705"/>
      <c r="L347" s="705"/>
      <c r="M347" s="705"/>
      <c r="N347" s="752"/>
      <c r="O347" s="752"/>
      <c r="P347" s="710"/>
      <c r="Q347" s="710"/>
      <c r="R347" s="446"/>
      <c r="S347" s="21"/>
      <c r="T347" s="33"/>
      <c r="AB347" s="35"/>
    </row>
    <row r="348" spans="1:28" s="34" customFormat="1" ht="15" customHeight="1" x14ac:dyDescent="0.25">
      <c r="A348" s="672"/>
      <c r="B348" s="704"/>
      <c r="C348" s="704"/>
      <c r="D348" s="704"/>
      <c r="E348" s="704"/>
      <c r="F348" s="704"/>
      <c r="G348" s="704"/>
      <c r="H348" s="704"/>
      <c r="I348" s="704"/>
      <c r="J348" s="705"/>
      <c r="K348" s="705"/>
      <c r="L348" s="705"/>
      <c r="M348" s="705"/>
      <c r="N348" s="752"/>
      <c r="O348" s="752"/>
      <c r="P348" s="710"/>
      <c r="Q348" s="710"/>
      <c r="R348" s="446"/>
      <c r="S348" s="21"/>
      <c r="T348" s="33"/>
      <c r="AB348" s="35"/>
    </row>
    <row r="349" spans="1:28" s="34" customFormat="1" ht="15" customHeight="1" x14ac:dyDescent="0.25">
      <c r="A349" s="672"/>
      <c r="B349" s="704"/>
      <c r="C349" s="704"/>
      <c r="D349" s="704"/>
      <c r="E349" s="704"/>
      <c r="F349" s="704"/>
      <c r="G349" s="704"/>
      <c r="H349" s="704"/>
      <c r="I349" s="704"/>
      <c r="J349" s="705"/>
      <c r="K349" s="705"/>
      <c r="L349" s="705"/>
      <c r="M349" s="705"/>
      <c r="N349" s="752"/>
      <c r="O349" s="752"/>
      <c r="P349" s="710"/>
      <c r="Q349" s="710"/>
      <c r="R349" s="446"/>
      <c r="S349" s="21"/>
      <c r="T349" s="33"/>
      <c r="AB349" s="35"/>
    </row>
    <row r="350" spans="1:28" s="34" customFormat="1" ht="15" customHeight="1" x14ac:dyDescent="0.25">
      <c r="A350" s="672"/>
      <c r="B350" s="704"/>
      <c r="C350" s="704"/>
      <c r="D350" s="704"/>
      <c r="E350" s="704"/>
      <c r="F350" s="704"/>
      <c r="G350" s="704"/>
      <c r="H350" s="704"/>
      <c r="I350" s="704"/>
      <c r="J350" s="705"/>
      <c r="K350" s="705"/>
      <c r="L350" s="705"/>
      <c r="M350" s="705"/>
      <c r="N350" s="752"/>
      <c r="O350" s="752"/>
      <c r="P350" s="710"/>
      <c r="Q350" s="710"/>
      <c r="R350" s="446"/>
      <c r="S350" s="21"/>
      <c r="T350" s="33"/>
      <c r="AB350" s="35"/>
    </row>
    <row r="351" spans="1:28" s="34" customFormat="1" ht="15" customHeight="1" x14ac:dyDescent="0.25">
      <c r="A351" s="672"/>
      <c r="B351" s="704"/>
      <c r="C351" s="704"/>
      <c r="D351" s="704"/>
      <c r="E351" s="704"/>
      <c r="F351" s="704"/>
      <c r="G351" s="704"/>
      <c r="H351" s="704"/>
      <c r="I351" s="704"/>
      <c r="J351" s="705"/>
      <c r="K351" s="705"/>
      <c r="L351" s="705"/>
      <c r="M351" s="705"/>
      <c r="N351" s="752"/>
      <c r="O351" s="752"/>
      <c r="P351" s="710"/>
      <c r="Q351" s="710"/>
      <c r="R351" s="446"/>
      <c r="S351" s="21"/>
      <c r="T351" s="33"/>
      <c r="AB351" s="35"/>
    </row>
    <row r="352" spans="1:28" s="34" customFormat="1" ht="15" customHeight="1" x14ac:dyDescent="0.25">
      <c r="A352" s="672"/>
      <c r="B352" s="704"/>
      <c r="C352" s="704"/>
      <c r="D352" s="704"/>
      <c r="E352" s="704"/>
      <c r="F352" s="704"/>
      <c r="G352" s="704"/>
      <c r="H352" s="704"/>
      <c r="I352" s="704"/>
      <c r="J352" s="705"/>
      <c r="K352" s="705"/>
      <c r="L352" s="705"/>
      <c r="M352" s="705"/>
      <c r="N352" s="752"/>
      <c r="O352" s="752"/>
      <c r="P352" s="710"/>
      <c r="Q352" s="710"/>
      <c r="R352" s="446"/>
      <c r="S352" s="21"/>
      <c r="T352" s="33"/>
      <c r="AB352" s="35"/>
    </row>
    <row r="353" spans="1:28" s="34" customFormat="1" ht="15" customHeight="1" x14ac:dyDescent="0.25">
      <c r="A353" s="672"/>
      <c r="B353" s="704"/>
      <c r="C353" s="704"/>
      <c r="D353" s="704"/>
      <c r="E353" s="704"/>
      <c r="F353" s="704"/>
      <c r="G353" s="704"/>
      <c r="H353" s="704"/>
      <c r="I353" s="704"/>
      <c r="J353" s="705"/>
      <c r="K353" s="705"/>
      <c r="L353" s="705"/>
      <c r="M353" s="705"/>
      <c r="N353" s="752"/>
      <c r="O353" s="752"/>
      <c r="P353" s="710"/>
      <c r="Q353" s="710"/>
      <c r="R353" s="446"/>
      <c r="S353" s="21"/>
      <c r="T353" s="33"/>
      <c r="AB353" s="35"/>
    </row>
    <row r="354" spans="1:28" s="34" customFormat="1" ht="15" customHeight="1" x14ac:dyDescent="0.25">
      <c r="A354" s="672"/>
      <c r="B354" s="704"/>
      <c r="C354" s="704"/>
      <c r="D354" s="704"/>
      <c r="E354" s="704"/>
      <c r="F354" s="704"/>
      <c r="G354" s="704"/>
      <c r="H354" s="704"/>
      <c r="I354" s="704"/>
      <c r="J354" s="705"/>
      <c r="K354" s="705"/>
      <c r="L354" s="705"/>
      <c r="M354" s="705"/>
      <c r="N354" s="752"/>
      <c r="O354" s="752"/>
      <c r="P354" s="710"/>
      <c r="Q354" s="710"/>
      <c r="R354" s="446"/>
      <c r="S354" s="21"/>
      <c r="T354" s="33"/>
      <c r="AB354" s="35"/>
    </row>
    <row r="355" spans="1:28" s="34" customFormat="1" ht="15" customHeight="1" x14ac:dyDescent="0.25">
      <c r="A355" s="672"/>
      <c r="B355" s="704"/>
      <c r="C355" s="704"/>
      <c r="D355" s="704"/>
      <c r="E355" s="704"/>
      <c r="F355" s="704"/>
      <c r="G355" s="704"/>
      <c r="H355" s="704"/>
      <c r="I355" s="704"/>
      <c r="J355" s="705"/>
      <c r="K355" s="705"/>
      <c r="L355" s="705"/>
      <c r="M355" s="705"/>
      <c r="N355" s="752"/>
      <c r="O355" s="752"/>
      <c r="P355" s="710"/>
      <c r="Q355" s="710"/>
      <c r="R355" s="446"/>
      <c r="S355" s="21"/>
      <c r="T355" s="33"/>
      <c r="AB355" s="35"/>
    </row>
    <row r="356" spans="1:28" s="34" customFormat="1" ht="15" customHeight="1" x14ac:dyDescent="0.25">
      <c r="A356" s="672"/>
      <c r="B356" s="704"/>
      <c r="C356" s="704"/>
      <c r="D356" s="704"/>
      <c r="E356" s="704"/>
      <c r="F356" s="704"/>
      <c r="G356" s="704"/>
      <c r="H356" s="704"/>
      <c r="I356" s="704"/>
      <c r="J356" s="705"/>
      <c r="K356" s="705"/>
      <c r="L356" s="705"/>
      <c r="M356" s="705"/>
      <c r="N356" s="752"/>
      <c r="O356" s="752"/>
      <c r="P356" s="710"/>
      <c r="Q356" s="710"/>
      <c r="R356" s="446"/>
      <c r="S356" s="21"/>
      <c r="T356" s="33"/>
      <c r="AB356" s="35"/>
    </row>
    <row r="357" spans="1:28" s="34" customFormat="1" ht="15" customHeight="1" x14ac:dyDescent="0.25">
      <c r="A357" s="672"/>
      <c r="B357" s="704"/>
      <c r="C357" s="704"/>
      <c r="D357" s="704"/>
      <c r="E357" s="704"/>
      <c r="F357" s="704"/>
      <c r="G357" s="704"/>
      <c r="H357" s="704"/>
      <c r="I357" s="704"/>
      <c r="J357" s="705"/>
      <c r="K357" s="705"/>
      <c r="L357" s="705"/>
      <c r="M357" s="705"/>
      <c r="N357" s="752"/>
      <c r="O357" s="752"/>
      <c r="P357" s="710"/>
      <c r="Q357" s="710"/>
      <c r="R357" s="446"/>
      <c r="S357" s="21"/>
      <c r="T357" s="33"/>
      <c r="AB357" s="35"/>
    </row>
    <row r="358" spans="1:28" ht="15" customHeight="1" x14ac:dyDescent="0.25">
      <c r="B358" s="307"/>
      <c r="C358" s="307"/>
      <c r="D358" s="307"/>
      <c r="E358" s="307"/>
      <c r="F358" s="307" t="s">
        <v>4</v>
      </c>
      <c r="J358" s="746" t="s">
        <v>3</v>
      </c>
      <c r="K358" s="746"/>
      <c r="L358" s="746"/>
      <c r="M358" s="746"/>
      <c r="N358" s="746"/>
      <c r="O358" s="747"/>
      <c r="P358" s="748">
        <f>SUM(P324:Q357)</f>
        <v>0</v>
      </c>
      <c r="Q358" s="748"/>
      <c r="R358" s="446"/>
      <c r="S358" s="21"/>
      <c r="T358" s="27"/>
    </row>
    <row r="359" spans="1:28" ht="30" customHeight="1" x14ac:dyDescent="0.25">
      <c r="B359" s="670" t="s">
        <v>88</v>
      </c>
      <c r="C359" s="670"/>
      <c r="D359" s="670"/>
      <c r="E359" s="670"/>
      <c r="F359" s="670"/>
      <c r="G359" s="670"/>
      <c r="H359" s="670"/>
      <c r="I359" s="670"/>
      <c r="J359" s="670"/>
      <c r="K359" s="670"/>
      <c r="L359" s="670"/>
      <c r="M359" s="670"/>
      <c r="N359" s="670"/>
      <c r="O359" s="670"/>
      <c r="P359" s="670"/>
      <c r="Q359" s="670"/>
      <c r="R359" s="446"/>
      <c r="S359" s="21"/>
      <c r="T359" s="27"/>
    </row>
    <row r="360" spans="1:28" ht="12.75" hidden="1" customHeight="1" x14ac:dyDescent="0.25"/>
    <row r="361" spans="1:28" ht="12.75" hidden="1" customHeight="1" x14ac:dyDescent="0.25"/>
    <row r="362" spans="1:28" ht="12.75" hidden="1" customHeight="1" x14ac:dyDescent="0.25"/>
    <row r="363" spans="1:28" ht="12.75" hidden="1" customHeight="1" x14ac:dyDescent="0.25"/>
    <row r="364" spans="1:28" ht="12.75" hidden="1" customHeight="1" x14ac:dyDescent="0.25"/>
    <row r="365" spans="1:28" ht="12.75" hidden="1" customHeight="1" x14ac:dyDescent="0.25"/>
    <row r="366" spans="1:28" ht="12.75" hidden="1" customHeight="1" x14ac:dyDescent="0.25"/>
    <row r="367" spans="1:28" ht="12.75" hidden="1" customHeight="1" x14ac:dyDescent="0.25"/>
    <row r="368" spans="1:28" ht="12.75" hidden="1" customHeight="1" x14ac:dyDescent="0.25"/>
    <row r="369" ht="12.75" hidden="1" customHeight="1" x14ac:dyDescent="0.25"/>
    <row r="370" ht="12.75" hidden="1" customHeight="1" x14ac:dyDescent="0.25"/>
    <row r="371" ht="12.75" hidden="1" customHeight="1" x14ac:dyDescent="0.25"/>
    <row r="372" ht="12.75" hidden="1" customHeight="1" x14ac:dyDescent="0.25"/>
    <row r="373" ht="12.75" hidden="1" customHeight="1" x14ac:dyDescent="0.25"/>
    <row r="374" ht="12.75" hidden="1" customHeight="1" x14ac:dyDescent="0.25"/>
    <row r="375" ht="12.75" hidden="1" customHeight="1" x14ac:dyDescent="0.25"/>
    <row r="376" ht="12.75" hidden="1" customHeight="1" x14ac:dyDescent="0.25"/>
    <row r="377" ht="12.75" hidden="1" customHeight="1" x14ac:dyDescent="0.25"/>
    <row r="378" ht="12.75" hidden="1" customHeight="1" x14ac:dyDescent="0.25"/>
    <row r="379" ht="12.75" hidden="1" customHeight="1" x14ac:dyDescent="0.25"/>
    <row r="380" ht="12.75" hidden="1" customHeight="1" x14ac:dyDescent="0.25"/>
    <row r="381" ht="12.75" hidden="1" customHeight="1" x14ac:dyDescent="0.25"/>
    <row r="382" ht="12.75" hidden="1" customHeight="1" x14ac:dyDescent="0.25"/>
    <row r="383" ht="12.75" hidden="1" customHeight="1" x14ac:dyDescent="0.25"/>
    <row r="384" ht="12.75" hidden="1" customHeight="1" x14ac:dyDescent="0.25"/>
    <row r="385" ht="12.75" hidden="1" customHeight="1" x14ac:dyDescent="0.25"/>
    <row r="386" ht="12.75" hidden="1" customHeight="1" x14ac:dyDescent="0.25"/>
    <row r="387" ht="12.75" hidden="1" customHeight="1" x14ac:dyDescent="0.25"/>
    <row r="388" ht="12.75" hidden="1" customHeight="1" x14ac:dyDescent="0.25"/>
    <row r="389" ht="12.75" hidden="1" customHeight="1" x14ac:dyDescent="0.25"/>
    <row r="390" ht="12.75" hidden="1" customHeight="1" x14ac:dyDescent="0.25"/>
    <row r="391" ht="12.75" hidden="1" customHeight="1" x14ac:dyDescent="0.25"/>
    <row r="392" ht="12.75" hidden="1" customHeight="1" x14ac:dyDescent="0.25"/>
    <row r="393" ht="12.75" hidden="1" customHeight="1" x14ac:dyDescent="0.25"/>
    <row r="394" ht="12.75" hidden="1" customHeight="1" x14ac:dyDescent="0.25"/>
    <row r="395" ht="12.75" hidden="1" customHeight="1" x14ac:dyDescent="0.25"/>
    <row r="396" ht="12.75" hidden="1" customHeight="1" x14ac:dyDescent="0.25"/>
    <row r="397" ht="12.75" hidden="1" customHeight="1" x14ac:dyDescent="0.25"/>
    <row r="398" ht="12.75" hidden="1" customHeight="1" x14ac:dyDescent="0.25"/>
    <row r="399" ht="12.75" hidden="1" customHeight="1" x14ac:dyDescent="0.25"/>
    <row r="400" ht="12.75" hidden="1" customHeight="1" x14ac:dyDescent="0.25"/>
    <row r="401" ht="12.75" hidden="1" customHeight="1" x14ac:dyDescent="0.25"/>
    <row r="402" ht="12.75" hidden="1" customHeight="1" x14ac:dyDescent="0.25"/>
    <row r="403" ht="12.75" hidden="1" customHeight="1" x14ac:dyDescent="0.25"/>
    <row r="404" ht="12.75" hidden="1" customHeight="1" x14ac:dyDescent="0.25"/>
    <row r="405" ht="12.75" hidden="1" customHeight="1" x14ac:dyDescent="0.25"/>
    <row r="406" ht="12.75" hidden="1" customHeight="1" x14ac:dyDescent="0.25"/>
    <row r="407" ht="12.75" hidden="1" customHeight="1" x14ac:dyDescent="0.25"/>
    <row r="408" ht="12.75" hidden="1" customHeight="1" x14ac:dyDescent="0.25"/>
    <row r="409" ht="12.75" hidden="1" customHeight="1" x14ac:dyDescent="0.25"/>
    <row r="410" ht="12.75" hidden="1" customHeight="1" x14ac:dyDescent="0.25"/>
    <row r="411" ht="12.75" hidden="1" customHeight="1" x14ac:dyDescent="0.25"/>
    <row r="412" ht="12.75" hidden="1" customHeight="1" x14ac:dyDescent="0.25"/>
    <row r="413" ht="12.75" hidden="1" customHeight="1" x14ac:dyDescent="0.25"/>
    <row r="414" ht="12.75" hidden="1" customHeight="1" x14ac:dyDescent="0.25"/>
    <row r="415" ht="12.75" hidden="1" customHeight="1" x14ac:dyDescent="0.25"/>
    <row r="416" ht="12.75" hidden="1" customHeight="1" x14ac:dyDescent="0.25"/>
    <row r="417" ht="12.75" hidden="1" customHeight="1" x14ac:dyDescent="0.25"/>
    <row r="418" ht="12.75" hidden="1" customHeight="1" x14ac:dyDescent="0.25"/>
    <row r="419" ht="12.75" hidden="1" customHeight="1" x14ac:dyDescent="0.25"/>
    <row r="420" ht="12.75" hidden="1" customHeight="1" x14ac:dyDescent="0.25"/>
    <row r="421" ht="12.75" hidden="1" customHeight="1" x14ac:dyDescent="0.25"/>
    <row r="422" ht="12.75" hidden="1" customHeight="1" x14ac:dyDescent="0.25"/>
    <row r="423" ht="12.75" hidden="1" customHeight="1" x14ac:dyDescent="0.25"/>
    <row r="424" ht="12.75" hidden="1" customHeight="1" x14ac:dyDescent="0.25"/>
    <row r="425" ht="12.75" hidden="1" customHeight="1" x14ac:dyDescent="0.25"/>
    <row r="426" ht="12.75" hidden="1" customHeight="1" x14ac:dyDescent="0.25"/>
    <row r="427" ht="12.75" hidden="1" customHeight="1" x14ac:dyDescent="0.25"/>
    <row r="428" ht="12.75" hidden="1" customHeight="1" x14ac:dyDescent="0.25"/>
    <row r="429" ht="12.75" hidden="1" customHeight="1" x14ac:dyDescent="0.25"/>
    <row r="430" ht="12.75" hidden="1" customHeight="1" x14ac:dyDescent="0.25"/>
    <row r="431" ht="12.75" hidden="1" customHeight="1" x14ac:dyDescent="0.25"/>
    <row r="432" ht="12.75" hidden="1" customHeight="1" x14ac:dyDescent="0.25"/>
    <row r="433" ht="12.75" hidden="1" customHeight="1" x14ac:dyDescent="0.25"/>
    <row r="434" ht="12.75" hidden="1" customHeight="1" x14ac:dyDescent="0.25"/>
    <row r="435" ht="12.75" hidden="1" customHeight="1" x14ac:dyDescent="0.25"/>
    <row r="436" ht="12.75" hidden="1" customHeight="1" x14ac:dyDescent="0.25"/>
    <row r="437" ht="12.75" hidden="1" customHeight="1" x14ac:dyDescent="0.25"/>
    <row r="438" ht="12.75" hidden="1" customHeight="1" x14ac:dyDescent="0.25"/>
    <row r="439" ht="12.75" hidden="1" customHeight="1" x14ac:dyDescent="0.25"/>
    <row r="440" ht="12.75" hidden="1" customHeight="1" x14ac:dyDescent="0.25"/>
    <row r="441" ht="12.75" hidden="1" customHeight="1" x14ac:dyDescent="0.25"/>
    <row r="442" ht="12.75" hidden="1" customHeight="1" x14ac:dyDescent="0.25"/>
    <row r="443" ht="12.75" hidden="1" customHeight="1" x14ac:dyDescent="0.25"/>
    <row r="444" ht="12.75" hidden="1" customHeight="1" x14ac:dyDescent="0.25"/>
    <row r="445" ht="12.75" hidden="1" customHeight="1" x14ac:dyDescent="0.25"/>
    <row r="446" ht="12.75" hidden="1" customHeight="1" x14ac:dyDescent="0.25"/>
    <row r="447" ht="12.75" hidden="1" customHeight="1" x14ac:dyDescent="0.25"/>
    <row r="448" ht="12.75" hidden="1" customHeight="1" x14ac:dyDescent="0.25"/>
    <row r="449" ht="12.75" hidden="1" customHeight="1" x14ac:dyDescent="0.25"/>
    <row r="450" ht="12.75" hidden="1" customHeight="1" x14ac:dyDescent="0.25"/>
    <row r="451" ht="12.75" hidden="1" customHeight="1" x14ac:dyDescent="0.25"/>
    <row r="452" ht="12.75" hidden="1" customHeight="1" x14ac:dyDescent="0.25"/>
    <row r="453" ht="12.75" hidden="1" customHeight="1" x14ac:dyDescent="0.25"/>
    <row r="454" ht="12.75" hidden="1" customHeight="1" x14ac:dyDescent="0.25"/>
    <row r="455" ht="12.75" hidden="1" customHeight="1" x14ac:dyDescent="0.25"/>
    <row r="456" ht="12.75" hidden="1" customHeight="1" x14ac:dyDescent="0.25"/>
    <row r="457" ht="12.75" hidden="1" customHeight="1" x14ac:dyDescent="0.25"/>
    <row r="458" ht="12.75" hidden="1" customHeight="1" x14ac:dyDescent="0.25"/>
    <row r="459" ht="12.75" hidden="1" customHeight="1" x14ac:dyDescent="0.25"/>
    <row r="460" ht="12.75" hidden="1" customHeight="1" x14ac:dyDescent="0.25"/>
    <row r="461" ht="12.75" hidden="1" customHeight="1" x14ac:dyDescent="0.25"/>
    <row r="462" ht="12.75" hidden="1" customHeight="1" x14ac:dyDescent="0.25"/>
    <row r="463" ht="12.75" hidden="1" customHeight="1" x14ac:dyDescent="0.25"/>
    <row r="464" ht="12.75" hidden="1" customHeight="1" x14ac:dyDescent="0.25"/>
    <row r="465" ht="12.75" hidden="1" customHeight="1" x14ac:dyDescent="0.25"/>
    <row r="466" ht="12.75" hidden="1" customHeight="1" x14ac:dyDescent="0.25"/>
    <row r="467" ht="12.75" hidden="1" customHeight="1" x14ac:dyDescent="0.25"/>
    <row r="468" ht="12.75" hidden="1" customHeight="1" x14ac:dyDescent="0.25"/>
    <row r="469" ht="12.75" hidden="1" customHeight="1" x14ac:dyDescent="0.25"/>
    <row r="470" ht="12.75" hidden="1" customHeight="1" x14ac:dyDescent="0.25"/>
    <row r="471" ht="12.75" hidden="1" customHeight="1" x14ac:dyDescent="0.25"/>
    <row r="472" ht="12.75" hidden="1" customHeight="1" x14ac:dyDescent="0.25"/>
    <row r="473" ht="12.75" hidden="1" customHeight="1" x14ac:dyDescent="0.25"/>
    <row r="474" ht="12.75" hidden="1" customHeight="1" x14ac:dyDescent="0.25"/>
    <row r="475" ht="12.75" hidden="1" customHeight="1" x14ac:dyDescent="0.25"/>
    <row r="476" ht="12.75" hidden="1" customHeight="1" x14ac:dyDescent="0.25"/>
    <row r="477" ht="12.75" hidden="1" customHeight="1" x14ac:dyDescent="0.25"/>
    <row r="478" ht="12.75" hidden="1" customHeight="1" x14ac:dyDescent="0.25"/>
    <row r="479" ht="12.75" hidden="1" customHeight="1" x14ac:dyDescent="0.25"/>
    <row r="480" ht="12.75" hidden="1" customHeight="1" x14ac:dyDescent="0.25"/>
    <row r="481" ht="12.75" hidden="1" customHeight="1" x14ac:dyDescent="0.25"/>
    <row r="482" ht="12.75" hidden="1" customHeight="1" x14ac:dyDescent="0.25"/>
    <row r="483" ht="12.75" hidden="1" customHeight="1" x14ac:dyDescent="0.25"/>
    <row r="484" ht="12.75" hidden="1" customHeight="1" x14ac:dyDescent="0.25"/>
    <row r="485" ht="12.75" hidden="1" customHeight="1" x14ac:dyDescent="0.25"/>
    <row r="486" ht="12.75" hidden="1" customHeight="1" x14ac:dyDescent="0.25"/>
    <row r="487" ht="12.75" hidden="1" customHeight="1" x14ac:dyDescent="0.25"/>
    <row r="488" ht="12.75" hidden="1" customHeight="1" x14ac:dyDescent="0.25"/>
    <row r="489" ht="12.75" hidden="1" customHeight="1" x14ac:dyDescent="0.25"/>
    <row r="490" ht="12.75" hidden="1" customHeight="1" x14ac:dyDescent="0.25"/>
    <row r="491" ht="12.75" hidden="1" customHeight="1" x14ac:dyDescent="0.25"/>
    <row r="492" ht="12.75" hidden="1" customHeight="1" x14ac:dyDescent="0.25"/>
    <row r="493" ht="12.75" hidden="1" customHeight="1" x14ac:dyDescent="0.25"/>
    <row r="494" ht="12.75" hidden="1" customHeight="1" x14ac:dyDescent="0.25"/>
    <row r="495" ht="12.75" hidden="1" customHeight="1" x14ac:dyDescent="0.25"/>
    <row r="496" ht="12.75" hidden="1" customHeight="1" x14ac:dyDescent="0.25"/>
    <row r="497" ht="12.75" hidden="1" customHeight="1" x14ac:dyDescent="0.25"/>
    <row r="498" ht="12.75" hidden="1" customHeight="1" x14ac:dyDescent="0.25"/>
    <row r="499" ht="12.75" hidden="1" customHeight="1" x14ac:dyDescent="0.25"/>
    <row r="500" ht="12.75" hidden="1" customHeight="1" x14ac:dyDescent="0.25"/>
    <row r="501" ht="12.75" hidden="1" customHeight="1" x14ac:dyDescent="0.25"/>
    <row r="502" ht="12.75" hidden="1" customHeight="1" x14ac:dyDescent="0.25"/>
    <row r="503" ht="12.75" hidden="1" customHeight="1" x14ac:dyDescent="0.25"/>
    <row r="504" ht="12.75" hidden="1" customHeight="1" x14ac:dyDescent="0.25"/>
    <row r="505" ht="12.75" hidden="1" customHeight="1" x14ac:dyDescent="0.25"/>
    <row r="506" ht="12.75" hidden="1" customHeight="1" x14ac:dyDescent="0.25"/>
    <row r="507" ht="12.75" hidden="1" customHeight="1" x14ac:dyDescent="0.25"/>
    <row r="508" ht="12.75" hidden="1" customHeight="1" x14ac:dyDescent="0.25"/>
    <row r="509" ht="12.75" hidden="1" customHeight="1" x14ac:dyDescent="0.25"/>
    <row r="510" ht="12.75" hidden="1" customHeight="1" x14ac:dyDescent="0.25"/>
    <row r="511" ht="12.75" hidden="1" customHeight="1" x14ac:dyDescent="0.25"/>
    <row r="512" ht="12.75" hidden="1" customHeight="1" x14ac:dyDescent="0.25"/>
    <row r="513" ht="12.75" hidden="1" customHeight="1" x14ac:dyDescent="0.25"/>
    <row r="514" ht="12.75" hidden="1" customHeight="1" x14ac:dyDescent="0.25"/>
    <row r="515" ht="12.75" hidden="1" customHeight="1" x14ac:dyDescent="0.25"/>
    <row r="516" ht="12.75" hidden="1" customHeight="1" x14ac:dyDescent="0.25"/>
    <row r="517" ht="12.75" hidden="1" customHeight="1" x14ac:dyDescent="0.25"/>
    <row r="518" ht="12.75" hidden="1" customHeight="1" x14ac:dyDescent="0.25"/>
    <row r="519" ht="12.75" hidden="1" customHeight="1" x14ac:dyDescent="0.25"/>
    <row r="520" ht="12.75" hidden="1" customHeight="1" x14ac:dyDescent="0.25"/>
    <row r="521" ht="12.75" hidden="1" customHeight="1" x14ac:dyDescent="0.25"/>
    <row r="522" ht="12.75" hidden="1" customHeight="1" x14ac:dyDescent="0.25"/>
    <row r="523" ht="12.75" hidden="1" customHeight="1" x14ac:dyDescent="0.25"/>
    <row r="524" ht="12.75" hidden="1" customHeight="1" x14ac:dyDescent="0.25"/>
    <row r="525" ht="12.75" hidden="1" customHeight="1" x14ac:dyDescent="0.25"/>
    <row r="526" ht="12.75" hidden="1" customHeight="1" x14ac:dyDescent="0.25"/>
    <row r="527" ht="12.75" hidden="1" customHeight="1" x14ac:dyDescent="0.25"/>
    <row r="528" ht="12.75" hidden="1" customHeight="1" x14ac:dyDescent="0.25"/>
    <row r="529" ht="12.75" hidden="1" customHeight="1" x14ac:dyDescent="0.25"/>
    <row r="530" ht="12.75" hidden="1" customHeight="1" x14ac:dyDescent="0.25"/>
    <row r="531" ht="12.75" hidden="1" customHeight="1" x14ac:dyDescent="0.25"/>
    <row r="532" ht="12.75" hidden="1" customHeight="1" x14ac:dyDescent="0.25"/>
    <row r="533" ht="12.75" hidden="1" customHeight="1" x14ac:dyDescent="0.25"/>
    <row r="534" ht="12.75" hidden="1" customHeight="1" x14ac:dyDescent="0.25"/>
    <row r="535" ht="12.75" hidden="1" customHeight="1" x14ac:dyDescent="0.25"/>
    <row r="536" ht="12.75" hidden="1" customHeight="1" x14ac:dyDescent="0.25"/>
    <row r="537" ht="12.75" hidden="1" customHeight="1" x14ac:dyDescent="0.25"/>
    <row r="538" ht="12.75" hidden="1" customHeight="1" x14ac:dyDescent="0.25"/>
    <row r="539" ht="12.75" hidden="1" customHeight="1" x14ac:dyDescent="0.25"/>
    <row r="540" ht="12.75" hidden="1" customHeight="1" x14ac:dyDescent="0.25"/>
    <row r="541" ht="12.75" hidden="1" customHeight="1" x14ac:dyDescent="0.25"/>
    <row r="542" ht="12.75" hidden="1" customHeight="1" x14ac:dyDescent="0.25"/>
    <row r="543" ht="12.75" hidden="1" customHeight="1" x14ac:dyDescent="0.25"/>
    <row r="544" ht="12.75" hidden="1" customHeight="1" x14ac:dyDescent="0.25"/>
    <row r="545" ht="12.75" hidden="1" customHeight="1" x14ac:dyDescent="0.25"/>
    <row r="546" ht="12.75" hidden="1" customHeight="1" x14ac:dyDescent="0.25"/>
    <row r="547" ht="12.75" hidden="1" customHeight="1" x14ac:dyDescent="0.25"/>
    <row r="548" ht="12.75" hidden="1" customHeight="1" x14ac:dyDescent="0.25"/>
    <row r="549" ht="12.75" hidden="1" customHeight="1" x14ac:dyDescent="0.25"/>
    <row r="550" ht="12.75" hidden="1" customHeight="1" x14ac:dyDescent="0.25"/>
    <row r="551" ht="12.75" hidden="1" customHeight="1" x14ac:dyDescent="0.25"/>
    <row r="552" ht="12.75" hidden="1" customHeight="1" x14ac:dyDescent="0.25"/>
    <row r="553" ht="12.75" hidden="1" customHeight="1" x14ac:dyDescent="0.25"/>
    <row r="554" ht="12.75" hidden="1" customHeight="1" x14ac:dyDescent="0.25"/>
    <row r="555" ht="12.75" hidden="1" customHeight="1" x14ac:dyDescent="0.25"/>
    <row r="556" ht="12.75" hidden="1" customHeight="1" x14ac:dyDescent="0.25"/>
    <row r="557" ht="12.75" hidden="1" customHeight="1" x14ac:dyDescent="0.25"/>
    <row r="558" ht="12.75" hidden="1" customHeight="1" x14ac:dyDescent="0.25"/>
    <row r="559" ht="12.75" hidden="1" customHeight="1" x14ac:dyDescent="0.25"/>
    <row r="560" ht="12.75" hidden="1" customHeight="1" x14ac:dyDescent="0.25"/>
    <row r="561" ht="12.75" hidden="1" customHeight="1" x14ac:dyDescent="0.25"/>
    <row r="562" ht="12.75" hidden="1" customHeight="1" x14ac:dyDescent="0.25"/>
    <row r="563" ht="12.75" hidden="1" customHeight="1" x14ac:dyDescent="0.25"/>
    <row r="564" ht="12.75" hidden="1" customHeight="1" x14ac:dyDescent="0.25"/>
    <row r="565" ht="12.75" hidden="1" customHeight="1" x14ac:dyDescent="0.25"/>
    <row r="566" ht="12.75" hidden="1" customHeight="1" x14ac:dyDescent="0.25"/>
    <row r="567" ht="12.75" hidden="1" customHeight="1" x14ac:dyDescent="0.25"/>
    <row r="568" ht="12.75" hidden="1" customHeight="1" x14ac:dyDescent="0.25"/>
    <row r="569" ht="12.75" hidden="1" customHeight="1" x14ac:dyDescent="0.25"/>
    <row r="570" ht="12.75" hidden="1" customHeight="1" x14ac:dyDescent="0.25"/>
    <row r="571" ht="12.75" hidden="1" customHeight="1" x14ac:dyDescent="0.25"/>
    <row r="572" ht="12.75" hidden="1" customHeight="1" x14ac:dyDescent="0.25"/>
    <row r="573" ht="12.75" hidden="1" customHeight="1" x14ac:dyDescent="0.25"/>
    <row r="574" ht="12.75" hidden="1" customHeight="1" x14ac:dyDescent="0.25"/>
    <row r="575" ht="12.75" hidden="1" customHeight="1" x14ac:dyDescent="0.25"/>
    <row r="576" ht="12.75" hidden="1" customHeight="1" x14ac:dyDescent="0.25"/>
    <row r="577" ht="12.75" hidden="1" customHeight="1" x14ac:dyDescent="0.25"/>
    <row r="578" ht="12.75" hidden="1" customHeight="1" x14ac:dyDescent="0.25"/>
    <row r="579" ht="12.75" hidden="1" customHeight="1" x14ac:dyDescent="0.25"/>
    <row r="580" ht="12.75" hidden="1" customHeight="1" x14ac:dyDescent="0.25"/>
    <row r="581" ht="12.75" hidden="1" customHeight="1" x14ac:dyDescent="0.25"/>
    <row r="582" ht="12.75" hidden="1" customHeight="1" x14ac:dyDescent="0.25"/>
    <row r="583" ht="12.75" hidden="1" customHeight="1" x14ac:dyDescent="0.25"/>
    <row r="584" ht="12.75" hidden="1" customHeight="1" x14ac:dyDescent="0.25"/>
    <row r="585" ht="12.75" hidden="1" customHeight="1" x14ac:dyDescent="0.25"/>
    <row r="586" ht="12.75" hidden="1" customHeight="1" x14ac:dyDescent="0.25"/>
    <row r="587" ht="12.75" hidden="1" customHeight="1" x14ac:dyDescent="0.25"/>
    <row r="588" ht="12.75" hidden="1" customHeight="1" x14ac:dyDescent="0.25"/>
    <row r="589" ht="12.75" hidden="1" customHeight="1" x14ac:dyDescent="0.25"/>
    <row r="590" ht="12.75" hidden="1" customHeight="1" x14ac:dyDescent="0.25"/>
    <row r="591" ht="12.75" hidden="1" customHeight="1" x14ac:dyDescent="0.25"/>
    <row r="592" ht="12.75" hidden="1" customHeight="1" x14ac:dyDescent="0.25"/>
    <row r="593" ht="12.75" hidden="1" customHeight="1" x14ac:dyDescent="0.25"/>
    <row r="594" ht="12.75" hidden="1" customHeight="1" x14ac:dyDescent="0.25"/>
    <row r="595" ht="12.75" hidden="1" customHeight="1" x14ac:dyDescent="0.25"/>
    <row r="596" ht="12.75" hidden="1" customHeight="1" x14ac:dyDescent="0.25"/>
    <row r="597" ht="12.75" hidden="1" customHeight="1" x14ac:dyDescent="0.25"/>
    <row r="598" ht="12.75" hidden="1" customHeight="1" x14ac:dyDescent="0.25"/>
    <row r="599" ht="12.75" hidden="1" customHeight="1" x14ac:dyDescent="0.25"/>
    <row r="600" ht="12.75" hidden="1" customHeight="1" x14ac:dyDescent="0.25"/>
    <row r="601" ht="12.75" hidden="1" customHeight="1" x14ac:dyDescent="0.25"/>
    <row r="602" ht="12.75" hidden="1" customHeight="1" x14ac:dyDescent="0.25"/>
    <row r="603" ht="12.75" hidden="1" customHeight="1" x14ac:dyDescent="0.25"/>
    <row r="604" ht="12.75" hidden="1" customHeight="1" x14ac:dyDescent="0.25"/>
    <row r="605" ht="12.75" hidden="1" customHeight="1" x14ac:dyDescent="0.25"/>
    <row r="606" ht="12.75" hidden="1" customHeight="1" x14ac:dyDescent="0.25"/>
    <row r="607" ht="12.75" hidden="1" customHeight="1" x14ac:dyDescent="0.25"/>
    <row r="608" ht="12.75" hidden="1" customHeight="1" x14ac:dyDescent="0.25"/>
    <row r="609" ht="12.75" hidden="1" customHeight="1" x14ac:dyDescent="0.25"/>
    <row r="610" ht="12.75" hidden="1" customHeight="1" x14ac:dyDescent="0.25"/>
    <row r="611" ht="12.75" hidden="1" customHeight="1" x14ac:dyDescent="0.25"/>
    <row r="612" ht="12.75" hidden="1" customHeight="1" x14ac:dyDescent="0.25"/>
    <row r="613" ht="12.75" hidden="1" customHeight="1" x14ac:dyDescent="0.25"/>
    <row r="614" ht="12.75" hidden="1" customHeight="1" x14ac:dyDescent="0.25"/>
    <row r="615" ht="12.75" hidden="1" customHeight="1" x14ac:dyDescent="0.25"/>
    <row r="616" ht="12.75" hidden="1" customHeight="1" x14ac:dyDescent="0.25"/>
    <row r="617" ht="12.75" hidden="1" customHeight="1" x14ac:dyDescent="0.25"/>
    <row r="618" ht="12.75" hidden="1" customHeight="1" x14ac:dyDescent="0.25"/>
    <row r="619" ht="12.75" hidden="1" customHeight="1" x14ac:dyDescent="0.25"/>
    <row r="620" ht="12.75" hidden="1" customHeight="1" x14ac:dyDescent="0.25"/>
    <row r="621" ht="12.75" hidden="1" customHeight="1" x14ac:dyDescent="0.25"/>
    <row r="622" ht="12.75" hidden="1" customHeight="1" x14ac:dyDescent="0.25"/>
    <row r="623" ht="12.75" hidden="1" customHeight="1" x14ac:dyDescent="0.25"/>
    <row r="624" ht="12.75" hidden="1" customHeight="1" x14ac:dyDescent="0.25"/>
    <row r="625" ht="12.75" hidden="1" customHeight="1" x14ac:dyDescent="0.25"/>
    <row r="626" ht="12.75" hidden="1" customHeight="1" x14ac:dyDescent="0.25"/>
    <row r="627" ht="12.75" hidden="1" customHeight="1" x14ac:dyDescent="0.25"/>
    <row r="628" ht="12.75" hidden="1" customHeight="1" x14ac:dyDescent="0.25"/>
    <row r="629" ht="12.75" hidden="1" customHeight="1" x14ac:dyDescent="0.25"/>
    <row r="630" ht="12.75" hidden="1" customHeight="1" x14ac:dyDescent="0.25"/>
    <row r="631" ht="12.75" hidden="1" customHeight="1" x14ac:dyDescent="0.25"/>
    <row r="632" ht="12.75" hidden="1" customHeight="1" x14ac:dyDescent="0.25"/>
    <row r="633" ht="12.75" hidden="1" customHeight="1" x14ac:dyDescent="0.25"/>
    <row r="634" ht="12.75" hidden="1" customHeight="1" x14ac:dyDescent="0.25"/>
    <row r="635" ht="12.75" hidden="1" customHeight="1" x14ac:dyDescent="0.25"/>
    <row r="636" ht="12.75" hidden="1" customHeight="1" x14ac:dyDescent="0.25"/>
    <row r="637" ht="12.75" hidden="1" customHeight="1" x14ac:dyDescent="0.25"/>
    <row r="638" ht="12.75" hidden="1" customHeight="1" x14ac:dyDescent="0.25"/>
    <row r="639" ht="12.75" hidden="1" customHeight="1" x14ac:dyDescent="0.25"/>
    <row r="640" ht="12.75" hidden="1" customHeight="1" x14ac:dyDescent="0.25"/>
    <row r="641" ht="12.75" hidden="1" customHeight="1" x14ac:dyDescent="0.25"/>
    <row r="642" ht="12.75" hidden="1" customHeight="1" x14ac:dyDescent="0.25"/>
    <row r="643" ht="12.75" hidden="1" customHeight="1" x14ac:dyDescent="0.25"/>
    <row r="644" ht="12.75" hidden="1" customHeight="1" x14ac:dyDescent="0.25"/>
    <row r="645" ht="12.75" hidden="1" customHeight="1" x14ac:dyDescent="0.25"/>
    <row r="646" ht="12.75" hidden="1" customHeight="1" x14ac:dyDescent="0.25"/>
    <row r="647" ht="12.75" hidden="1" customHeight="1" x14ac:dyDescent="0.25"/>
    <row r="648" ht="12.75" hidden="1" customHeight="1" x14ac:dyDescent="0.25"/>
    <row r="649" ht="12.75" hidden="1" customHeight="1" x14ac:dyDescent="0.25"/>
    <row r="650" ht="12.75" hidden="1" customHeight="1" x14ac:dyDescent="0.25"/>
    <row r="651" ht="12.75" hidden="1" customHeight="1" x14ac:dyDescent="0.25"/>
    <row r="652" ht="12.75" hidden="1" customHeight="1" x14ac:dyDescent="0.25"/>
    <row r="653" ht="12.75" hidden="1" customHeight="1" x14ac:dyDescent="0.25"/>
    <row r="654" ht="12.75" hidden="1" customHeight="1" x14ac:dyDescent="0.25"/>
    <row r="655" ht="12.75" hidden="1" customHeight="1" x14ac:dyDescent="0.25"/>
    <row r="656" ht="12.75" hidden="1" customHeight="1" x14ac:dyDescent="0.25"/>
    <row r="657" ht="12.75" hidden="1" customHeight="1" x14ac:dyDescent="0.25"/>
    <row r="658" ht="12.75" hidden="1" customHeight="1" x14ac:dyDescent="0.25"/>
    <row r="659" ht="12.75" hidden="1" customHeight="1" x14ac:dyDescent="0.25"/>
    <row r="660" ht="12.75" hidden="1" customHeight="1" x14ac:dyDescent="0.25"/>
    <row r="661" ht="12.75" hidden="1" customHeight="1" x14ac:dyDescent="0.25"/>
    <row r="662" ht="12.75" hidden="1" customHeight="1" x14ac:dyDescent="0.25"/>
    <row r="663" ht="12.75" hidden="1" customHeight="1" x14ac:dyDescent="0.25"/>
    <row r="664" ht="12.75" hidden="1" customHeight="1" x14ac:dyDescent="0.25"/>
    <row r="665" ht="12.75" hidden="1" customHeight="1" x14ac:dyDescent="0.25"/>
    <row r="666" ht="12.75" hidden="1" customHeight="1" x14ac:dyDescent="0.25"/>
    <row r="667" ht="12.75" hidden="1" customHeight="1" x14ac:dyDescent="0.25"/>
    <row r="668" ht="12.75" hidden="1" customHeight="1" x14ac:dyDescent="0.25"/>
    <row r="669" ht="12.75" hidden="1" customHeight="1" x14ac:dyDescent="0.25"/>
    <row r="670" ht="12.75" hidden="1" customHeight="1" x14ac:dyDescent="0.25"/>
    <row r="671" ht="12.75" hidden="1" customHeight="1" x14ac:dyDescent="0.25"/>
    <row r="672" ht="12.75" hidden="1" customHeight="1" x14ac:dyDescent="0.25"/>
    <row r="673" ht="12.75" hidden="1" customHeight="1" x14ac:dyDescent="0.25"/>
    <row r="674" ht="12.75" hidden="1" customHeight="1" x14ac:dyDescent="0.25"/>
    <row r="675" ht="12.75" hidden="1" customHeight="1" x14ac:dyDescent="0.25"/>
    <row r="676" ht="12.75" hidden="1" customHeight="1" x14ac:dyDescent="0.25"/>
    <row r="677" ht="12.75" hidden="1" customHeight="1" x14ac:dyDescent="0.25"/>
    <row r="678" ht="12.75" hidden="1" customHeight="1" x14ac:dyDescent="0.25"/>
    <row r="679" ht="12.75" hidden="1" customHeight="1" x14ac:dyDescent="0.25"/>
    <row r="680" ht="12.75" hidden="1" customHeight="1" x14ac:dyDescent="0.25"/>
    <row r="681" ht="12.75" hidden="1" customHeight="1" x14ac:dyDescent="0.25"/>
    <row r="682" ht="12.75" hidden="1" customHeight="1" x14ac:dyDescent="0.25"/>
    <row r="683" ht="12.75" hidden="1" customHeight="1" x14ac:dyDescent="0.25"/>
    <row r="684" ht="12.75" hidden="1" customHeight="1" x14ac:dyDescent="0.25"/>
    <row r="685" ht="12.75" hidden="1" customHeight="1" x14ac:dyDescent="0.25"/>
    <row r="686" ht="12.75" hidden="1" customHeight="1" x14ac:dyDescent="0.25"/>
    <row r="687" ht="12.75" hidden="1" customHeight="1" x14ac:dyDescent="0.25"/>
    <row r="688" ht="12.75" hidden="1" customHeight="1" x14ac:dyDescent="0.25"/>
    <row r="689" ht="12.75" hidden="1" customHeight="1" x14ac:dyDescent="0.25"/>
    <row r="690" ht="12.75" hidden="1" customHeight="1" x14ac:dyDescent="0.25"/>
    <row r="691" ht="12.75" hidden="1" customHeight="1" x14ac:dyDescent="0.25"/>
    <row r="692" ht="12.75" hidden="1" customHeight="1" x14ac:dyDescent="0.25"/>
    <row r="693" ht="12.75" hidden="1" customHeight="1" x14ac:dyDescent="0.25"/>
    <row r="694" ht="12.75" hidden="1" customHeight="1" x14ac:dyDescent="0.25"/>
    <row r="695" ht="12.75" hidden="1" customHeight="1" x14ac:dyDescent="0.25"/>
    <row r="696" ht="12.75" hidden="1" customHeight="1" x14ac:dyDescent="0.25"/>
    <row r="697" ht="12.75" hidden="1" customHeight="1" x14ac:dyDescent="0.25"/>
    <row r="698" ht="12.75" hidden="1" customHeight="1" x14ac:dyDescent="0.25"/>
    <row r="699" ht="12.75" hidden="1" customHeight="1" x14ac:dyDescent="0.25"/>
    <row r="700" ht="12.75" hidden="1" customHeight="1" x14ac:dyDescent="0.25"/>
    <row r="701" ht="12.75" hidden="1" customHeight="1" x14ac:dyDescent="0.25"/>
    <row r="702" ht="12.75" hidden="1" customHeight="1" x14ac:dyDescent="0.25"/>
    <row r="703" ht="12.75" hidden="1" customHeight="1" x14ac:dyDescent="0.25"/>
    <row r="704" ht="12.75" hidden="1" customHeight="1" x14ac:dyDescent="0.25"/>
    <row r="705" ht="12.75" hidden="1" customHeight="1" x14ac:dyDescent="0.25"/>
    <row r="706" ht="12.75" hidden="1" customHeight="1" x14ac:dyDescent="0.25"/>
    <row r="707" ht="12.75" hidden="1" customHeight="1" x14ac:dyDescent="0.25"/>
    <row r="708" ht="12.75" hidden="1" customHeight="1" x14ac:dyDescent="0.25"/>
    <row r="709" ht="12.75" hidden="1" customHeight="1" x14ac:dyDescent="0.25"/>
    <row r="710" ht="12.75" hidden="1" customHeight="1" x14ac:dyDescent="0.25"/>
    <row r="711" ht="12.75" hidden="1" customHeight="1" x14ac:dyDescent="0.25"/>
    <row r="712" ht="12.75" hidden="1" customHeight="1" x14ac:dyDescent="0.25"/>
    <row r="713" ht="12.75" hidden="1" customHeight="1" x14ac:dyDescent="0.25"/>
    <row r="714" ht="12.75" hidden="1" customHeight="1" x14ac:dyDescent="0.25"/>
    <row r="715" ht="12.75" hidden="1" customHeight="1" x14ac:dyDescent="0.25"/>
    <row r="716" ht="12.75" hidden="1" customHeight="1" x14ac:dyDescent="0.25"/>
    <row r="717" ht="12.75" hidden="1" customHeight="1" x14ac:dyDescent="0.25"/>
    <row r="718" ht="12.75" hidden="1" customHeight="1" x14ac:dyDescent="0.25"/>
    <row r="719" ht="12.75" hidden="1" customHeight="1" x14ac:dyDescent="0.25"/>
    <row r="720" ht="12.75" hidden="1" customHeight="1" x14ac:dyDescent="0.25"/>
    <row r="721" ht="12.75" hidden="1" customHeight="1" x14ac:dyDescent="0.25"/>
    <row r="722" ht="12.75" hidden="1" customHeight="1" x14ac:dyDescent="0.25"/>
    <row r="723" ht="12.75" hidden="1" customHeight="1" x14ac:dyDescent="0.25"/>
    <row r="724" ht="12.75" hidden="1" customHeight="1" x14ac:dyDescent="0.25"/>
    <row r="725" ht="12.75" hidden="1" customHeight="1" x14ac:dyDescent="0.25"/>
    <row r="726" ht="12.75" hidden="1" customHeight="1" x14ac:dyDescent="0.25"/>
    <row r="727" ht="12.75" hidden="1" customHeight="1" x14ac:dyDescent="0.25"/>
    <row r="728" ht="12.75" hidden="1" customHeight="1" x14ac:dyDescent="0.25"/>
    <row r="729" ht="12.75" hidden="1" customHeight="1" x14ac:dyDescent="0.25"/>
    <row r="730" ht="12.75" hidden="1" customHeight="1" x14ac:dyDescent="0.25"/>
    <row r="731" ht="12.75" hidden="1" customHeight="1" x14ac:dyDescent="0.25"/>
    <row r="732" ht="12.75" hidden="1" customHeight="1" x14ac:dyDescent="0.25"/>
    <row r="733" ht="12.75" hidden="1" customHeight="1" x14ac:dyDescent="0.25"/>
    <row r="734" ht="12.75" hidden="1" customHeight="1" x14ac:dyDescent="0.25"/>
    <row r="735" ht="12.75" hidden="1" customHeight="1" x14ac:dyDescent="0.25"/>
    <row r="736" ht="12.75" hidden="1" customHeight="1" x14ac:dyDescent="0.25"/>
    <row r="737" ht="12.75" hidden="1" customHeight="1" x14ac:dyDescent="0.25"/>
    <row r="738" ht="12.75" hidden="1" customHeight="1" x14ac:dyDescent="0.25"/>
    <row r="739" ht="12.75" hidden="1" customHeight="1" x14ac:dyDescent="0.25"/>
    <row r="740" ht="12.75" hidden="1" customHeight="1" x14ac:dyDescent="0.25"/>
    <row r="741" ht="12.75" hidden="1" customHeight="1" x14ac:dyDescent="0.25"/>
    <row r="742" ht="12.75" hidden="1" customHeight="1" x14ac:dyDescent="0.25"/>
    <row r="743" ht="12.75" hidden="1" customHeight="1" x14ac:dyDescent="0.25"/>
    <row r="744" ht="12.75" hidden="1" customHeight="1" x14ac:dyDescent="0.25"/>
    <row r="745" ht="12.75" hidden="1" customHeight="1" x14ac:dyDescent="0.25"/>
    <row r="746" ht="12.75" hidden="1" customHeight="1" x14ac:dyDescent="0.25"/>
    <row r="747" ht="12.75" hidden="1" customHeight="1" x14ac:dyDescent="0.25"/>
    <row r="748" ht="12.75" hidden="1" customHeight="1" x14ac:dyDescent="0.25"/>
    <row r="749" ht="12.75" hidden="1" customHeight="1" x14ac:dyDescent="0.25"/>
    <row r="750" ht="12.75" hidden="1" customHeight="1" x14ac:dyDescent="0.25"/>
    <row r="751" ht="12.75" hidden="1" customHeight="1" x14ac:dyDescent="0.25"/>
    <row r="752" ht="12.75" hidden="1" customHeight="1" x14ac:dyDescent="0.25"/>
    <row r="753" ht="12.75" hidden="1" customHeight="1" x14ac:dyDescent="0.25"/>
    <row r="754" ht="12.75" hidden="1" customHeight="1" x14ac:dyDescent="0.25"/>
    <row r="755" ht="12.75" hidden="1" customHeight="1" x14ac:dyDescent="0.25"/>
    <row r="756" ht="12.75" hidden="1" customHeight="1" x14ac:dyDescent="0.25"/>
    <row r="757" ht="12.75" hidden="1" customHeight="1" x14ac:dyDescent="0.25"/>
    <row r="758" ht="12.75" hidden="1" customHeight="1" x14ac:dyDescent="0.25"/>
    <row r="759" ht="12.75" hidden="1" customHeight="1" x14ac:dyDescent="0.25"/>
    <row r="760" ht="12.75" hidden="1" customHeight="1" x14ac:dyDescent="0.25"/>
    <row r="761" ht="12.75" hidden="1" customHeight="1" x14ac:dyDescent="0.25"/>
    <row r="762" ht="12.75" hidden="1" customHeight="1" x14ac:dyDescent="0.25"/>
    <row r="763" ht="12.75" hidden="1" customHeight="1" x14ac:dyDescent="0.25"/>
    <row r="764" ht="12.75" hidden="1" customHeight="1" x14ac:dyDescent="0.25"/>
    <row r="765" ht="12.75" hidden="1" customHeight="1" x14ac:dyDescent="0.25"/>
    <row r="766" ht="12.75" hidden="1" customHeight="1" x14ac:dyDescent="0.25"/>
    <row r="767" ht="12.75" hidden="1" customHeight="1" x14ac:dyDescent="0.25"/>
    <row r="768" ht="12.75" hidden="1" customHeight="1" x14ac:dyDescent="0.25"/>
    <row r="769" ht="12.75" hidden="1" customHeight="1" x14ac:dyDescent="0.25"/>
    <row r="770" ht="12.75" hidden="1" customHeight="1" x14ac:dyDescent="0.25"/>
    <row r="771" ht="12.75" hidden="1" customHeight="1" x14ac:dyDescent="0.25"/>
    <row r="772" ht="12.75" hidden="1" customHeight="1" x14ac:dyDescent="0.25"/>
    <row r="773" ht="12.75" hidden="1" customHeight="1" x14ac:dyDescent="0.25"/>
    <row r="774" ht="12.75" hidden="1" customHeight="1" x14ac:dyDescent="0.25"/>
    <row r="775" ht="12.75" hidden="1" customHeight="1" x14ac:dyDescent="0.25"/>
    <row r="776" ht="12.75" hidden="1" customHeight="1" x14ac:dyDescent="0.25"/>
    <row r="777" ht="12.75" hidden="1" customHeight="1" x14ac:dyDescent="0.25"/>
    <row r="778" ht="12.75" hidden="1" customHeight="1" x14ac:dyDescent="0.25"/>
    <row r="779" ht="12.75" hidden="1" customHeight="1" x14ac:dyDescent="0.25"/>
    <row r="780" ht="12.75" hidden="1" customHeight="1" x14ac:dyDescent="0.25"/>
    <row r="781" ht="12.75" hidden="1" customHeight="1" x14ac:dyDescent="0.25"/>
    <row r="782" ht="12.75" hidden="1" customHeight="1" x14ac:dyDescent="0.25"/>
    <row r="783" ht="12.75" hidden="1" customHeight="1" x14ac:dyDescent="0.25"/>
    <row r="784" ht="12.75" hidden="1" customHeight="1" x14ac:dyDescent="0.25"/>
    <row r="785" ht="12.75" hidden="1" customHeight="1" x14ac:dyDescent="0.25"/>
    <row r="786" ht="12.75" hidden="1" customHeight="1" x14ac:dyDescent="0.25"/>
    <row r="787" ht="12.75" hidden="1" customHeight="1" x14ac:dyDescent="0.25"/>
    <row r="788" ht="12.75" hidden="1" customHeight="1" x14ac:dyDescent="0.25"/>
    <row r="789" ht="12.75" hidden="1" customHeight="1" x14ac:dyDescent="0.25"/>
    <row r="790" ht="12.75" hidden="1" customHeight="1" x14ac:dyDescent="0.25"/>
    <row r="791" ht="12.75" hidden="1" customHeight="1" x14ac:dyDescent="0.25"/>
    <row r="792" ht="12.75" hidden="1" customHeight="1" x14ac:dyDescent="0.25"/>
    <row r="793" ht="12.75" hidden="1" customHeight="1" x14ac:dyDescent="0.25"/>
    <row r="794" ht="12.75" hidden="1" customHeight="1" x14ac:dyDescent="0.25"/>
    <row r="795" ht="12.75" hidden="1" customHeight="1" x14ac:dyDescent="0.25"/>
    <row r="796" ht="12.75" hidden="1" customHeight="1" x14ac:dyDescent="0.25"/>
    <row r="797" ht="12.75" hidden="1" customHeight="1" x14ac:dyDescent="0.25"/>
    <row r="798" ht="12.75" hidden="1" customHeight="1" x14ac:dyDescent="0.25"/>
    <row r="799" ht="12.75" hidden="1" customHeight="1" x14ac:dyDescent="0.25"/>
    <row r="800" ht="12.75" hidden="1" customHeight="1" x14ac:dyDescent="0.25"/>
    <row r="801" ht="12.75" hidden="1" customHeight="1" x14ac:dyDescent="0.25"/>
    <row r="802" ht="12.75" hidden="1" customHeight="1" x14ac:dyDescent="0.25"/>
    <row r="803" ht="12.75" hidden="1" customHeight="1" x14ac:dyDescent="0.25"/>
    <row r="804" ht="12.75" hidden="1" customHeight="1" x14ac:dyDescent="0.25"/>
    <row r="805" ht="12.75" hidden="1" customHeight="1" x14ac:dyDescent="0.25"/>
    <row r="806" ht="12.75" hidden="1" customHeight="1" x14ac:dyDescent="0.25"/>
    <row r="807" ht="12.75" hidden="1" customHeight="1" x14ac:dyDescent="0.25"/>
    <row r="808" ht="12.75" hidden="1" customHeight="1" x14ac:dyDescent="0.25"/>
    <row r="809" ht="12.75" hidden="1" customHeight="1" x14ac:dyDescent="0.25"/>
    <row r="810" ht="12.75" hidden="1" customHeight="1" x14ac:dyDescent="0.25"/>
    <row r="811" ht="12.75" hidden="1" customHeight="1" x14ac:dyDescent="0.25"/>
    <row r="812" ht="12.75" hidden="1" customHeight="1" x14ac:dyDescent="0.25"/>
    <row r="813" ht="12.75" hidden="1" customHeight="1" x14ac:dyDescent="0.25"/>
    <row r="814" ht="12.75" hidden="1" customHeight="1" x14ac:dyDescent="0.25"/>
    <row r="815" ht="12.75" hidden="1" customHeight="1" x14ac:dyDescent="0.25"/>
    <row r="816" ht="12.75" hidden="1" customHeight="1" x14ac:dyDescent="0.25"/>
    <row r="817" ht="12.75" hidden="1" customHeight="1" x14ac:dyDescent="0.25"/>
    <row r="818" ht="12.75" hidden="1" customHeight="1" x14ac:dyDescent="0.25"/>
    <row r="819" ht="12.75" hidden="1" customHeight="1" x14ac:dyDescent="0.25"/>
    <row r="820" ht="12.75" hidden="1" customHeight="1" x14ac:dyDescent="0.25"/>
    <row r="821" ht="12.75" hidden="1" customHeight="1" x14ac:dyDescent="0.25"/>
    <row r="822" ht="12.75" hidden="1" customHeight="1" x14ac:dyDescent="0.25"/>
    <row r="823" ht="12.75" hidden="1" customHeight="1" x14ac:dyDescent="0.25"/>
    <row r="824" ht="12.75" hidden="1" customHeight="1" x14ac:dyDescent="0.25"/>
    <row r="825" ht="12.75" hidden="1" customHeight="1" x14ac:dyDescent="0.25"/>
    <row r="826" ht="12.75" hidden="1" customHeight="1" x14ac:dyDescent="0.25"/>
    <row r="827" ht="12.75" hidden="1" customHeight="1" x14ac:dyDescent="0.25"/>
    <row r="828" ht="12.75" hidden="1" customHeight="1" x14ac:dyDescent="0.25"/>
    <row r="829" ht="12.75" hidden="1" customHeight="1" x14ac:dyDescent="0.25"/>
    <row r="830" ht="12.75" hidden="1" customHeight="1" x14ac:dyDescent="0.25"/>
    <row r="831" ht="12.75" hidden="1" customHeight="1" x14ac:dyDescent="0.25"/>
    <row r="832" ht="12.75" hidden="1" customHeight="1" x14ac:dyDescent="0.25"/>
    <row r="833" ht="12.75" hidden="1" customHeight="1" x14ac:dyDescent="0.25"/>
    <row r="834" ht="12.75" hidden="1" customHeight="1" x14ac:dyDescent="0.25"/>
    <row r="835" ht="12.75" hidden="1" customHeight="1" x14ac:dyDescent="0.25"/>
    <row r="836" ht="12.75" hidden="1" customHeight="1" x14ac:dyDescent="0.25"/>
    <row r="837" ht="12.75" hidden="1" customHeight="1" x14ac:dyDescent="0.25"/>
    <row r="838" ht="12.75" hidden="1" customHeight="1" x14ac:dyDescent="0.25"/>
    <row r="839" ht="12.75" hidden="1" customHeight="1" x14ac:dyDescent="0.25"/>
    <row r="840" ht="12.75" hidden="1" customHeight="1" x14ac:dyDescent="0.25"/>
    <row r="841" ht="12.75" hidden="1" customHeight="1" x14ac:dyDescent="0.25"/>
    <row r="842" ht="12.75" hidden="1" customHeight="1" x14ac:dyDescent="0.25"/>
    <row r="843" ht="12.75" hidden="1" customHeight="1" x14ac:dyDescent="0.25"/>
    <row r="844" ht="12.75" hidden="1" customHeight="1" x14ac:dyDescent="0.25"/>
    <row r="845" ht="12.75" hidden="1" customHeight="1" x14ac:dyDescent="0.25"/>
    <row r="846" ht="12.75" hidden="1" customHeight="1" x14ac:dyDescent="0.25"/>
    <row r="847" ht="12.75" hidden="1" customHeight="1" x14ac:dyDescent="0.25"/>
    <row r="848" ht="12.75" hidden="1" customHeight="1" x14ac:dyDescent="0.25"/>
    <row r="849" ht="12.75" hidden="1" customHeight="1" x14ac:dyDescent="0.25"/>
    <row r="850" ht="12.75" hidden="1" customHeight="1" x14ac:dyDescent="0.25"/>
    <row r="851" ht="12.75" hidden="1" customHeight="1" x14ac:dyDescent="0.25"/>
    <row r="852" ht="12.75" hidden="1" customHeight="1" x14ac:dyDescent="0.25"/>
    <row r="853" ht="12.75" hidden="1" customHeight="1" x14ac:dyDescent="0.25"/>
    <row r="854" ht="12.75" hidden="1" customHeight="1" x14ac:dyDescent="0.25"/>
    <row r="855" ht="12.75" hidden="1" customHeight="1" x14ac:dyDescent="0.25"/>
    <row r="856" ht="12.75" hidden="1" customHeight="1" x14ac:dyDescent="0.25"/>
    <row r="857" ht="12.75" hidden="1" customHeight="1" x14ac:dyDescent="0.25"/>
    <row r="858" ht="12.75" hidden="1" customHeight="1" x14ac:dyDescent="0.25"/>
    <row r="859" ht="12.75" hidden="1" customHeight="1" x14ac:dyDescent="0.25"/>
    <row r="860" ht="12.75" hidden="1" customHeight="1" x14ac:dyDescent="0.25"/>
    <row r="861" ht="12.75" hidden="1" customHeight="1" x14ac:dyDescent="0.25"/>
    <row r="862" ht="12.75" hidden="1" customHeight="1" x14ac:dyDescent="0.25"/>
    <row r="863" ht="12.75" hidden="1" customHeight="1" x14ac:dyDescent="0.25"/>
    <row r="864" ht="12.75" hidden="1" customHeight="1" x14ac:dyDescent="0.25"/>
    <row r="865" ht="12.75" hidden="1" customHeight="1" x14ac:dyDescent="0.25"/>
    <row r="866" ht="12.75" hidden="1" customHeight="1" x14ac:dyDescent="0.25"/>
    <row r="867" ht="12.75" hidden="1" customHeight="1" x14ac:dyDescent="0.25"/>
    <row r="868" ht="12.75" hidden="1" customHeight="1" x14ac:dyDescent="0.25"/>
    <row r="869" ht="12.75" hidden="1" customHeight="1" x14ac:dyDescent="0.25"/>
    <row r="870" ht="12.75" hidden="1" customHeight="1" x14ac:dyDescent="0.25"/>
    <row r="871" ht="12.75" hidden="1" customHeight="1" x14ac:dyDescent="0.25"/>
    <row r="872" ht="12.75" hidden="1" customHeight="1" x14ac:dyDescent="0.25"/>
    <row r="873" ht="12.75" hidden="1" customHeight="1" x14ac:dyDescent="0.25"/>
    <row r="874" ht="12.75" hidden="1" customHeight="1" x14ac:dyDescent="0.25"/>
    <row r="875" ht="12.75" hidden="1" customHeight="1" x14ac:dyDescent="0.25"/>
    <row r="876" ht="12.75" hidden="1" customHeight="1" x14ac:dyDescent="0.25"/>
    <row r="877" ht="12.75" hidden="1" customHeight="1" x14ac:dyDescent="0.25"/>
    <row r="878" ht="12.75" hidden="1" customHeight="1" x14ac:dyDescent="0.25"/>
    <row r="879" ht="12.75" hidden="1" customHeight="1" x14ac:dyDescent="0.25"/>
    <row r="880" ht="12.75" hidden="1" customHeight="1" x14ac:dyDescent="0.25"/>
    <row r="881" ht="12.75" hidden="1" customHeight="1" x14ac:dyDescent="0.25"/>
    <row r="882" ht="12.75" hidden="1" customHeight="1" x14ac:dyDescent="0.25"/>
    <row r="883" ht="12.75" hidden="1" customHeight="1" x14ac:dyDescent="0.25"/>
    <row r="884" ht="12.75" hidden="1" customHeight="1" x14ac:dyDescent="0.25"/>
    <row r="885" ht="12.75" hidden="1" customHeight="1" x14ac:dyDescent="0.25"/>
    <row r="886" ht="12.75" hidden="1" customHeight="1" x14ac:dyDescent="0.25"/>
    <row r="887" ht="12.75" hidden="1" customHeight="1" x14ac:dyDescent="0.25"/>
    <row r="888" ht="12.75" hidden="1" customHeight="1" x14ac:dyDescent="0.25"/>
    <row r="889" ht="12.75" hidden="1" customHeight="1" x14ac:dyDescent="0.25"/>
    <row r="890" ht="12.75" hidden="1" customHeight="1" x14ac:dyDescent="0.25"/>
    <row r="891" ht="12.75" hidden="1" customHeight="1" x14ac:dyDescent="0.25"/>
    <row r="892" ht="12.75" hidden="1" customHeight="1" x14ac:dyDescent="0.25"/>
    <row r="893" ht="12.75" hidden="1" customHeight="1" x14ac:dyDescent="0.25"/>
    <row r="894" ht="12.75" hidden="1" customHeight="1" x14ac:dyDescent="0.25"/>
    <row r="895" ht="12.75" hidden="1" customHeight="1" x14ac:dyDescent="0.25"/>
    <row r="896" ht="12.75" hidden="1" customHeight="1" x14ac:dyDescent="0.25"/>
    <row r="897" ht="12.75" hidden="1" customHeight="1" x14ac:dyDescent="0.25"/>
    <row r="898" ht="12.75" hidden="1" customHeight="1" x14ac:dyDescent="0.25"/>
    <row r="899" ht="12.75" hidden="1" customHeight="1" x14ac:dyDescent="0.25"/>
    <row r="900" ht="12.75" hidden="1" customHeight="1" x14ac:dyDescent="0.25"/>
    <row r="901" ht="12.75" hidden="1" customHeight="1" x14ac:dyDescent="0.25"/>
    <row r="902" ht="12.75" hidden="1" customHeight="1" x14ac:dyDescent="0.25"/>
    <row r="903" ht="12.75" hidden="1" customHeight="1" x14ac:dyDescent="0.25"/>
    <row r="904" ht="12.75" hidden="1" customHeight="1" x14ac:dyDescent="0.25"/>
    <row r="905" ht="12.75" hidden="1" customHeight="1" x14ac:dyDescent="0.25"/>
    <row r="906" ht="12.75" hidden="1" customHeight="1" x14ac:dyDescent="0.25"/>
    <row r="907" ht="12.75" hidden="1" customHeight="1" x14ac:dyDescent="0.25"/>
    <row r="908" ht="12.75" hidden="1" customHeight="1" x14ac:dyDescent="0.25"/>
    <row r="909" ht="12.75" hidden="1" customHeight="1" x14ac:dyDescent="0.25"/>
    <row r="910" ht="12.75" hidden="1" customHeight="1" x14ac:dyDescent="0.25"/>
    <row r="911" ht="12.75" hidden="1" customHeight="1" x14ac:dyDescent="0.25"/>
    <row r="912" ht="12.75" hidden="1" customHeight="1" x14ac:dyDescent="0.25"/>
    <row r="913" ht="12.75" hidden="1" customHeight="1" x14ac:dyDescent="0.25"/>
    <row r="914" ht="12.75" hidden="1" customHeight="1" x14ac:dyDescent="0.25"/>
    <row r="915" ht="12.75" hidden="1" customHeight="1" x14ac:dyDescent="0.25"/>
    <row r="916" ht="12.75" hidden="1" customHeight="1" x14ac:dyDescent="0.25"/>
    <row r="917" ht="12.75" hidden="1" customHeight="1" x14ac:dyDescent="0.25"/>
    <row r="918" ht="12.75" hidden="1" customHeight="1" x14ac:dyDescent="0.25"/>
    <row r="919" ht="12.75" hidden="1" customHeight="1" x14ac:dyDescent="0.25"/>
    <row r="920" ht="12.75" hidden="1" customHeight="1" x14ac:dyDescent="0.25"/>
    <row r="921" ht="12.75" hidden="1" customHeight="1" x14ac:dyDescent="0.25"/>
    <row r="922" ht="12.75" hidden="1" customHeight="1" x14ac:dyDescent="0.25"/>
    <row r="923" ht="12.75" hidden="1" customHeight="1" x14ac:dyDescent="0.25"/>
    <row r="924" ht="12.75" hidden="1" customHeight="1" x14ac:dyDescent="0.25"/>
    <row r="925" ht="12.75" hidden="1" customHeight="1" x14ac:dyDescent="0.25"/>
    <row r="926" ht="12.75" hidden="1" customHeight="1" x14ac:dyDescent="0.25"/>
    <row r="927" ht="12.75" hidden="1" customHeight="1" x14ac:dyDescent="0.25"/>
    <row r="928" ht="12.75" hidden="1" customHeight="1" x14ac:dyDescent="0.25"/>
    <row r="929" ht="12.75" hidden="1" customHeight="1" x14ac:dyDescent="0.25"/>
    <row r="930" ht="12.75" hidden="1" customHeight="1" x14ac:dyDescent="0.25"/>
    <row r="931" ht="12.75" hidden="1" customHeight="1" x14ac:dyDescent="0.25"/>
    <row r="932" ht="12.75" hidden="1" customHeight="1" x14ac:dyDescent="0.25"/>
    <row r="933" ht="12.75" hidden="1" customHeight="1" x14ac:dyDescent="0.25"/>
    <row r="934" ht="12.75" hidden="1" customHeight="1" x14ac:dyDescent="0.25"/>
    <row r="935" ht="12.75" hidden="1" customHeight="1" x14ac:dyDescent="0.25"/>
    <row r="936" ht="12.75" hidden="1" customHeight="1" x14ac:dyDescent="0.25"/>
    <row r="937" ht="12.75" hidden="1" customHeight="1" x14ac:dyDescent="0.25"/>
    <row r="938" ht="12.75" hidden="1" customHeight="1" x14ac:dyDescent="0.25"/>
    <row r="939" ht="12.75" hidden="1" customHeight="1" x14ac:dyDescent="0.25"/>
    <row r="940" ht="12.75" hidden="1" customHeight="1" x14ac:dyDescent="0.25"/>
    <row r="941" ht="12.75" hidden="1" customHeight="1" x14ac:dyDescent="0.25"/>
    <row r="942" ht="12.75" hidden="1" customHeight="1" x14ac:dyDescent="0.25"/>
    <row r="943" ht="12.75" hidden="1" customHeight="1" x14ac:dyDescent="0.25"/>
    <row r="944" ht="12.75" hidden="1" customHeight="1" x14ac:dyDescent="0.25"/>
    <row r="945" ht="12.75" hidden="1" customHeight="1" x14ac:dyDescent="0.25"/>
    <row r="946" ht="12.75" hidden="1" customHeight="1" x14ac:dyDescent="0.25"/>
    <row r="947" ht="12.75" hidden="1" customHeight="1" x14ac:dyDescent="0.25"/>
    <row r="948" ht="12.75" hidden="1" customHeight="1" x14ac:dyDescent="0.25"/>
    <row r="949" ht="12.75" hidden="1" customHeight="1" x14ac:dyDescent="0.25"/>
    <row r="950" ht="12.75" hidden="1" customHeight="1" x14ac:dyDescent="0.25"/>
    <row r="951" ht="12.75" hidden="1" customHeight="1" x14ac:dyDescent="0.25"/>
    <row r="952" ht="12.75" hidden="1" customHeight="1" x14ac:dyDescent="0.25"/>
    <row r="953" ht="12.75" hidden="1" customHeight="1" x14ac:dyDescent="0.25"/>
    <row r="954" ht="12.75" hidden="1" customHeight="1" x14ac:dyDescent="0.25"/>
    <row r="955" ht="12.75" hidden="1" customHeight="1" x14ac:dyDescent="0.25"/>
    <row r="956" ht="12.75" hidden="1" customHeight="1" x14ac:dyDescent="0.25"/>
    <row r="957" ht="12.75" hidden="1" customHeight="1" x14ac:dyDescent="0.25"/>
    <row r="958" ht="12.75" hidden="1" customHeight="1" x14ac:dyDescent="0.25"/>
    <row r="959" ht="12.75" hidden="1" customHeight="1" x14ac:dyDescent="0.25"/>
    <row r="960" ht="12.75" hidden="1" customHeight="1" x14ac:dyDescent="0.25"/>
    <row r="961" ht="12.75" hidden="1" customHeight="1" x14ac:dyDescent="0.25"/>
    <row r="962" ht="12.75" hidden="1" customHeight="1" x14ac:dyDescent="0.25"/>
    <row r="963" ht="12.75" hidden="1" customHeight="1" x14ac:dyDescent="0.25"/>
    <row r="964" ht="12.75" hidden="1" customHeight="1" x14ac:dyDescent="0.25"/>
    <row r="965" ht="12.75" hidden="1" customHeight="1" x14ac:dyDescent="0.25"/>
    <row r="966" ht="12.75" hidden="1" customHeight="1" x14ac:dyDescent="0.25"/>
    <row r="967" ht="12.75" hidden="1" customHeight="1" x14ac:dyDescent="0.25"/>
    <row r="968" ht="12.75" hidden="1" customHeight="1" x14ac:dyDescent="0.25"/>
    <row r="969" ht="12.75" hidden="1" customHeight="1" x14ac:dyDescent="0.25"/>
    <row r="970" ht="12.75" hidden="1" customHeight="1" x14ac:dyDescent="0.25"/>
    <row r="971" ht="12.75" hidden="1" customHeight="1" x14ac:dyDescent="0.25"/>
    <row r="972" ht="12.75" hidden="1" customHeight="1" x14ac:dyDescent="0.25"/>
    <row r="973" ht="12.75" hidden="1" customHeight="1" x14ac:dyDescent="0.25"/>
    <row r="974" ht="12.75" hidden="1" customHeight="1" x14ac:dyDescent="0.25"/>
    <row r="975" ht="12.75" hidden="1" customHeight="1" x14ac:dyDescent="0.25"/>
    <row r="976" ht="12.75" hidden="1" customHeight="1" x14ac:dyDescent="0.25"/>
    <row r="977" ht="12.75" hidden="1" customHeight="1" x14ac:dyDescent="0.25"/>
    <row r="978" ht="12.75" hidden="1" customHeight="1" x14ac:dyDescent="0.25"/>
    <row r="979" ht="12.75" hidden="1" customHeight="1" x14ac:dyDescent="0.25"/>
    <row r="980" ht="12.75" hidden="1" customHeight="1" x14ac:dyDescent="0.25"/>
    <row r="981" ht="12.75" hidden="1" customHeight="1" x14ac:dyDescent="0.25"/>
    <row r="982" ht="12.75" hidden="1" customHeight="1" x14ac:dyDescent="0.25"/>
    <row r="983" ht="12.75" hidden="1" customHeight="1" x14ac:dyDescent="0.25"/>
    <row r="984" ht="12.75" hidden="1" customHeight="1" x14ac:dyDescent="0.25"/>
    <row r="985" ht="12.75" hidden="1" customHeight="1" x14ac:dyDescent="0.25"/>
    <row r="986" ht="12.75" hidden="1" customHeight="1" x14ac:dyDescent="0.25"/>
    <row r="987" ht="12.75" hidden="1" customHeight="1" x14ac:dyDescent="0.25"/>
    <row r="988" ht="12.75" hidden="1" customHeight="1" x14ac:dyDescent="0.25"/>
    <row r="989" ht="12.75" hidden="1" customHeight="1" x14ac:dyDescent="0.25"/>
    <row r="990" ht="12.75" hidden="1" customHeight="1" x14ac:dyDescent="0.25"/>
    <row r="991" ht="12.75" hidden="1" customHeight="1" x14ac:dyDescent="0.25"/>
    <row r="992" ht="12.75" hidden="1" customHeight="1" x14ac:dyDescent="0.25"/>
    <row r="993" ht="12.75" hidden="1" customHeight="1" x14ac:dyDescent="0.25"/>
    <row r="994" ht="12.75" hidden="1" customHeight="1" x14ac:dyDescent="0.25"/>
    <row r="995" ht="12.75" hidden="1" customHeight="1" x14ac:dyDescent="0.25"/>
    <row r="996" ht="12.75" hidden="1" customHeight="1" x14ac:dyDescent="0.25"/>
    <row r="997" ht="12.75" hidden="1" customHeight="1" x14ac:dyDescent="0.25"/>
    <row r="998" ht="12.75" hidden="1" customHeight="1" x14ac:dyDescent="0.25"/>
    <row r="999" ht="12.75" hidden="1" customHeight="1" x14ac:dyDescent="0.25"/>
    <row r="1000" ht="12.75" hidden="1" customHeight="1" x14ac:dyDescent="0.25"/>
    <row r="1001" ht="12.75" hidden="1" customHeight="1" x14ac:dyDescent="0.25"/>
    <row r="1002" ht="12.75" hidden="1" customHeight="1" x14ac:dyDescent="0.25"/>
    <row r="1003" ht="12.75" hidden="1" customHeight="1" x14ac:dyDescent="0.25"/>
    <row r="1004" ht="12.75" hidden="1" customHeight="1" x14ac:dyDescent="0.25"/>
    <row r="1005" ht="12.75" hidden="1" customHeight="1" x14ac:dyDescent="0.25"/>
    <row r="1006" ht="12.75" hidden="1" customHeight="1" x14ac:dyDescent="0.25"/>
    <row r="1007" ht="12.75" hidden="1" customHeight="1" x14ac:dyDescent="0.25"/>
    <row r="1008" ht="12.75" hidden="1" customHeight="1" x14ac:dyDescent="0.25"/>
    <row r="1009" ht="12.75" hidden="1" customHeight="1" x14ac:dyDescent="0.25"/>
    <row r="1010" ht="12.75" hidden="1" customHeight="1" x14ac:dyDescent="0.25"/>
    <row r="1011" ht="12.75" hidden="1" customHeight="1" x14ac:dyDescent="0.25"/>
    <row r="1012" ht="12.75" hidden="1" customHeight="1" x14ac:dyDescent="0.25"/>
    <row r="1013" ht="12.75" hidden="1" customHeight="1" x14ac:dyDescent="0.25"/>
    <row r="1014" ht="12.75" hidden="1" customHeight="1" x14ac:dyDescent="0.25"/>
    <row r="1015" ht="12.75" hidden="1" customHeight="1" x14ac:dyDescent="0.25"/>
    <row r="1016" ht="12.75" hidden="1" customHeight="1" x14ac:dyDescent="0.25"/>
    <row r="1017" ht="12.75" hidden="1" customHeight="1" x14ac:dyDescent="0.25"/>
    <row r="1018" ht="12.75" hidden="1" customHeight="1" x14ac:dyDescent="0.25"/>
    <row r="1019" ht="12.75" hidden="1" customHeight="1" x14ac:dyDescent="0.25"/>
    <row r="1020" ht="12.75" hidden="1" customHeight="1" x14ac:dyDescent="0.25"/>
    <row r="1021" ht="12.75" hidden="1" customHeight="1" x14ac:dyDescent="0.25"/>
    <row r="1022" ht="12.75" hidden="1" customHeight="1" x14ac:dyDescent="0.25"/>
    <row r="1023" ht="12.75" hidden="1" customHeight="1" x14ac:dyDescent="0.25"/>
    <row r="1024" ht="12.75" hidden="1" customHeight="1" x14ac:dyDescent="0.25"/>
    <row r="1025" ht="12.75" hidden="1" customHeight="1" x14ac:dyDescent="0.25"/>
    <row r="1026" ht="12.75" hidden="1" customHeight="1" x14ac:dyDescent="0.25"/>
    <row r="1027" ht="12.75" hidden="1" customHeight="1" x14ac:dyDescent="0.25"/>
    <row r="1028" ht="12.75" hidden="1" customHeight="1" x14ac:dyDescent="0.25"/>
    <row r="1029" ht="12.75" hidden="1" customHeight="1" x14ac:dyDescent="0.25"/>
    <row r="1030" ht="12.75" hidden="1" customHeight="1" x14ac:dyDescent="0.25"/>
    <row r="1031" ht="12.75" hidden="1" customHeight="1" x14ac:dyDescent="0.25"/>
    <row r="1032" ht="12.75" hidden="1" customHeight="1" x14ac:dyDescent="0.25"/>
    <row r="1033" ht="12.75" hidden="1" customHeight="1" x14ac:dyDescent="0.25"/>
    <row r="1034" ht="12.75" hidden="1" customHeight="1" x14ac:dyDescent="0.25"/>
    <row r="1035" ht="12.75" hidden="1" customHeight="1" x14ac:dyDescent="0.25"/>
    <row r="1036" ht="12.75" hidden="1" customHeight="1" x14ac:dyDescent="0.25"/>
    <row r="1037" ht="12.75" hidden="1" customHeight="1" x14ac:dyDescent="0.25"/>
    <row r="1038" ht="12.75" hidden="1" customHeight="1" x14ac:dyDescent="0.25"/>
    <row r="1039" ht="12.75" hidden="1" customHeight="1" x14ac:dyDescent="0.25"/>
    <row r="1040" ht="12.75" hidden="1" customHeight="1" x14ac:dyDescent="0.25"/>
    <row r="1041" ht="12.75" hidden="1" customHeight="1" x14ac:dyDescent="0.25"/>
    <row r="1042" ht="12.75" hidden="1" customHeight="1" x14ac:dyDescent="0.25"/>
    <row r="1043" ht="12.75" hidden="1" customHeight="1" x14ac:dyDescent="0.25"/>
    <row r="1044" ht="12.75" hidden="1" customHeight="1" x14ac:dyDescent="0.25"/>
    <row r="1045" ht="12.75" hidden="1" customHeight="1" x14ac:dyDescent="0.25"/>
    <row r="1046" ht="12.75" hidden="1" customHeight="1" x14ac:dyDescent="0.25"/>
    <row r="1047" ht="12.75" hidden="1" customHeight="1" x14ac:dyDescent="0.25"/>
    <row r="1048" ht="12.75" hidden="1" customHeight="1" x14ac:dyDescent="0.25"/>
    <row r="1049" ht="12.75" hidden="1" customHeight="1" x14ac:dyDescent="0.25"/>
    <row r="1050" ht="12.75" hidden="1" customHeight="1" x14ac:dyDescent="0.25"/>
    <row r="1051" ht="12.75" hidden="1" customHeight="1" x14ac:dyDescent="0.25"/>
    <row r="1052" ht="12.75" hidden="1" customHeight="1" x14ac:dyDescent="0.25"/>
    <row r="1053" ht="12.75" hidden="1" customHeight="1" x14ac:dyDescent="0.25"/>
    <row r="1054" ht="12.75" hidden="1" customHeight="1" x14ac:dyDescent="0.25"/>
    <row r="1055" ht="12.75" hidden="1" customHeight="1" x14ac:dyDescent="0.25"/>
    <row r="1056" ht="12.75" hidden="1" customHeight="1" x14ac:dyDescent="0.25"/>
    <row r="1057" ht="12.75" hidden="1" customHeight="1" x14ac:dyDescent="0.25"/>
    <row r="1058" ht="12.75" hidden="1" customHeight="1" x14ac:dyDescent="0.25"/>
    <row r="1059" ht="12.75" hidden="1" customHeight="1" x14ac:dyDescent="0.25"/>
    <row r="1060" ht="12.75" hidden="1" customHeight="1" x14ac:dyDescent="0.25"/>
    <row r="1061" ht="12.75" hidden="1" customHeight="1" x14ac:dyDescent="0.25"/>
    <row r="1062" ht="12.75" hidden="1" customHeight="1" x14ac:dyDescent="0.25"/>
    <row r="1063" ht="12.75" hidden="1" customHeight="1" x14ac:dyDescent="0.25"/>
    <row r="1064" ht="12.75" hidden="1" customHeight="1" x14ac:dyDescent="0.25"/>
    <row r="1065" ht="12.75" hidden="1" customHeight="1" x14ac:dyDescent="0.25"/>
    <row r="1066" ht="12.75" hidden="1" customHeight="1" x14ac:dyDescent="0.25"/>
    <row r="1067" ht="12.75" hidden="1" customHeight="1" x14ac:dyDescent="0.25"/>
    <row r="1068" ht="12.75" hidden="1" customHeight="1" x14ac:dyDescent="0.25"/>
    <row r="1069" ht="12.75" hidden="1" customHeight="1" x14ac:dyDescent="0.25"/>
    <row r="1070" ht="12.75" hidden="1" customHeight="1" x14ac:dyDescent="0.25"/>
    <row r="1071" ht="12.75" hidden="1" customHeight="1" x14ac:dyDescent="0.25"/>
    <row r="1072" ht="12.75" hidden="1" customHeight="1" x14ac:dyDescent="0.25"/>
    <row r="1073" ht="12.75" hidden="1" customHeight="1" x14ac:dyDescent="0.25"/>
    <row r="1074" ht="12.75" hidden="1" customHeight="1" x14ac:dyDescent="0.25"/>
    <row r="1075" ht="12.75" hidden="1" customHeight="1" x14ac:dyDescent="0.25"/>
    <row r="1076" ht="12.75" hidden="1" customHeight="1" x14ac:dyDescent="0.25"/>
    <row r="1077" ht="12.75" hidden="1" customHeight="1" x14ac:dyDescent="0.25"/>
    <row r="1078" ht="12.75" hidden="1" customHeight="1" x14ac:dyDescent="0.25"/>
    <row r="1079" ht="12.75" hidden="1" customHeight="1" x14ac:dyDescent="0.25"/>
    <row r="1080" ht="12.75" hidden="1" customHeight="1" x14ac:dyDescent="0.25"/>
    <row r="1081" ht="12.75" hidden="1" customHeight="1" x14ac:dyDescent="0.25"/>
    <row r="1082" ht="12.75" hidden="1" customHeight="1" x14ac:dyDescent="0.25"/>
    <row r="1083" ht="12.75" hidden="1" customHeight="1" x14ac:dyDescent="0.25"/>
    <row r="1084" ht="12.75" hidden="1" customHeight="1" x14ac:dyDescent="0.25"/>
    <row r="1085" ht="12.75" hidden="1" customHeight="1" x14ac:dyDescent="0.25"/>
    <row r="1086" ht="12.75" hidden="1" customHeight="1" x14ac:dyDescent="0.25"/>
    <row r="1087" ht="12.75" hidden="1" customHeight="1" x14ac:dyDescent="0.25"/>
    <row r="1088" ht="12.75" hidden="1" customHeight="1" x14ac:dyDescent="0.25"/>
    <row r="1089" ht="12.75" hidden="1" customHeight="1" x14ac:dyDescent="0.25"/>
    <row r="1090" ht="12.75" hidden="1" customHeight="1" x14ac:dyDescent="0.25"/>
    <row r="1091" ht="12.75" hidden="1" customHeight="1" x14ac:dyDescent="0.25"/>
    <row r="1092" ht="12.75" hidden="1" customHeight="1" x14ac:dyDescent="0.25"/>
    <row r="1093" ht="12.75" hidden="1" customHeight="1" x14ac:dyDescent="0.25"/>
    <row r="1094" ht="12.75" hidden="1" customHeight="1" x14ac:dyDescent="0.25"/>
    <row r="1095" ht="12.75" hidden="1" customHeight="1" x14ac:dyDescent="0.25"/>
    <row r="1096" ht="12.75" hidden="1" customHeight="1" x14ac:dyDescent="0.25"/>
    <row r="1097" ht="12.75" hidden="1" customHeight="1" x14ac:dyDescent="0.25"/>
    <row r="1098" ht="12.75" hidden="1" customHeight="1" x14ac:dyDescent="0.25"/>
    <row r="1099" ht="12.75" hidden="1" customHeight="1" x14ac:dyDescent="0.25"/>
    <row r="1100" ht="12.75" hidden="1" customHeight="1" x14ac:dyDescent="0.25"/>
    <row r="1101" ht="12.75" hidden="1" customHeight="1" x14ac:dyDescent="0.25"/>
    <row r="1102" ht="12.75" hidden="1" customHeight="1" x14ac:dyDescent="0.25"/>
    <row r="1103" ht="12.75" hidden="1" customHeight="1" x14ac:dyDescent="0.25"/>
    <row r="1104" ht="12.75" hidden="1" customHeight="1" x14ac:dyDescent="0.25"/>
    <row r="1105" ht="12.75" hidden="1" customHeight="1" x14ac:dyDescent="0.25"/>
    <row r="1106" ht="12.75" hidden="1" customHeight="1" x14ac:dyDescent="0.25"/>
    <row r="1107" ht="12.75" hidden="1" customHeight="1" x14ac:dyDescent="0.25"/>
    <row r="1108" ht="12.75" hidden="1" customHeight="1" x14ac:dyDescent="0.25"/>
    <row r="1109" ht="12.75" hidden="1" customHeight="1" x14ac:dyDescent="0.25"/>
    <row r="1110" ht="12.75" hidden="1" customHeight="1" x14ac:dyDescent="0.25"/>
    <row r="1111" ht="12.75" hidden="1" customHeight="1" x14ac:dyDescent="0.25"/>
    <row r="1112" ht="12.75" hidden="1" customHeight="1" x14ac:dyDescent="0.25"/>
    <row r="1113" ht="12.75" hidden="1" customHeight="1" x14ac:dyDescent="0.25"/>
    <row r="1114" ht="12.75" hidden="1" customHeight="1" x14ac:dyDescent="0.25"/>
    <row r="1115" ht="12.75" hidden="1" customHeight="1" x14ac:dyDescent="0.25"/>
    <row r="1116" ht="12.75" hidden="1" customHeight="1" x14ac:dyDescent="0.25"/>
    <row r="1117" ht="12.75" hidden="1" customHeight="1" x14ac:dyDescent="0.25"/>
    <row r="1118" ht="12.75" hidden="1" customHeight="1" x14ac:dyDescent="0.25"/>
    <row r="1119" ht="12.75" hidden="1" customHeight="1" x14ac:dyDescent="0.25"/>
    <row r="1120" ht="12.75" hidden="1" customHeight="1" x14ac:dyDescent="0.25"/>
    <row r="1121" ht="12.75" hidden="1" customHeight="1" x14ac:dyDescent="0.25"/>
    <row r="1122" ht="12.75" hidden="1" customHeight="1" x14ac:dyDescent="0.25"/>
    <row r="1123" ht="12.75" hidden="1" customHeight="1" x14ac:dyDescent="0.25"/>
    <row r="1124" ht="12.75" hidden="1" customHeight="1" x14ac:dyDescent="0.25"/>
    <row r="1125" ht="12.75" hidden="1" customHeight="1" x14ac:dyDescent="0.25"/>
    <row r="1126" ht="12.75" hidden="1" customHeight="1" x14ac:dyDescent="0.25"/>
    <row r="1127" ht="12.75" hidden="1" customHeight="1" x14ac:dyDescent="0.25"/>
    <row r="1128" ht="12.75" hidden="1" customHeight="1" x14ac:dyDescent="0.25"/>
    <row r="1129" ht="12.75" hidden="1" customHeight="1" x14ac:dyDescent="0.25"/>
    <row r="1130" ht="12.75" hidden="1" customHeight="1" x14ac:dyDescent="0.25"/>
    <row r="1131" ht="12.75" hidden="1" customHeight="1" x14ac:dyDescent="0.25"/>
    <row r="1132" ht="12.75" hidden="1" customHeight="1" x14ac:dyDescent="0.25"/>
    <row r="1133" ht="12.75" hidden="1" customHeight="1" x14ac:dyDescent="0.25"/>
    <row r="1134" ht="12.75" hidden="1" customHeight="1" x14ac:dyDescent="0.25"/>
    <row r="1135" ht="12.75" hidden="1" customHeight="1" x14ac:dyDescent="0.25"/>
    <row r="1136" ht="12.75" hidden="1" customHeight="1" x14ac:dyDescent="0.25"/>
    <row r="1137" ht="12.75" hidden="1" customHeight="1" x14ac:dyDescent="0.25"/>
    <row r="1138" ht="12.75" hidden="1" customHeight="1" x14ac:dyDescent="0.25"/>
    <row r="1139" ht="12.75" hidden="1" customHeight="1" x14ac:dyDescent="0.25"/>
    <row r="1140" ht="12.75" hidden="1" customHeight="1" x14ac:dyDescent="0.25"/>
    <row r="1141" ht="12.75" hidden="1" customHeight="1" x14ac:dyDescent="0.25"/>
    <row r="1142" ht="12.75" hidden="1" customHeight="1" x14ac:dyDescent="0.25"/>
    <row r="1143" ht="12.75" hidden="1" customHeight="1" x14ac:dyDescent="0.25"/>
    <row r="1144" ht="12.75" hidden="1" customHeight="1" x14ac:dyDescent="0.25"/>
    <row r="1145" ht="12.75" hidden="1" customHeight="1" x14ac:dyDescent="0.25"/>
    <row r="1146" ht="12.75" hidden="1" customHeight="1" x14ac:dyDescent="0.25"/>
    <row r="1147" ht="12.75" hidden="1" customHeight="1" x14ac:dyDescent="0.25"/>
    <row r="1148" ht="12.75" hidden="1" customHeight="1" x14ac:dyDescent="0.25"/>
    <row r="1149" ht="12.75" hidden="1" customHeight="1" x14ac:dyDescent="0.25"/>
    <row r="1150" ht="12.75" hidden="1" customHeight="1" x14ac:dyDescent="0.25"/>
    <row r="1151" ht="12.75" hidden="1" customHeight="1" x14ac:dyDescent="0.25"/>
    <row r="1152" ht="12.75" hidden="1" customHeight="1" x14ac:dyDescent="0.25"/>
    <row r="1153" ht="12.75" hidden="1" customHeight="1" x14ac:dyDescent="0.25"/>
    <row r="1154" ht="12.75" hidden="1" customHeight="1" x14ac:dyDescent="0.25"/>
    <row r="1155" ht="12.75" hidden="1" customHeight="1" x14ac:dyDescent="0.25"/>
    <row r="1156" ht="12.75" hidden="1" customHeight="1" x14ac:dyDescent="0.25"/>
    <row r="1157" ht="12.75" hidden="1" customHeight="1" x14ac:dyDescent="0.25"/>
    <row r="1158" ht="12.75" hidden="1" customHeight="1" x14ac:dyDescent="0.25"/>
    <row r="1159" ht="12.75" hidden="1" customHeight="1" x14ac:dyDescent="0.25"/>
    <row r="1160" ht="12.75" hidden="1" customHeight="1" x14ac:dyDescent="0.25"/>
    <row r="1161" ht="12.75" hidden="1" customHeight="1" x14ac:dyDescent="0.25"/>
    <row r="1162" ht="12.75" hidden="1" customHeight="1" x14ac:dyDescent="0.25"/>
    <row r="1163" ht="12.75" hidden="1" customHeight="1" x14ac:dyDescent="0.25"/>
    <row r="1164" ht="12.75" hidden="1" customHeight="1" x14ac:dyDescent="0.25"/>
    <row r="1165" ht="12.75" hidden="1" customHeight="1" x14ac:dyDescent="0.25"/>
    <row r="1166" ht="12.75" hidden="1" customHeight="1" x14ac:dyDescent="0.25"/>
    <row r="1167" ht="12.75" hidden="1" customHeight="1" x14ac:dyDescent="0.25"/>
    <row r="1168" ht="12.75" hidden="1" customHeight="1" x14ac:dyDescent="0.25"/>
    <row r="1169" ht="12.75" hidden="1" customHeight="1" x14ac:dyDescent="0.25"/>
    <row r="1170" ht="12.75" hidden="1" customHeight="1" x14ac:dyDescent="0.25"/>
    <row r="1171" ht="12.75" hidden="1" customHeight="1" x14ac:dyDescent="0.25"/>
    <row r="1172" ht="12.75" hidden="1" customHeight="1" x14ac:dyDescent="0.25"/>
    <row r="1173" ht="12.75" hidden="1" customHeight="1" x14ac:dyDescent="0.25"/>
    <row r="1174" ht="12.75" hidden="1" customHeight="1" x14ac:dyDescent="0.25"/>
    <row r="1175" ht="12.75" hidden="1" customHeight="1" x14ac:dyDescent="0.25"/>
    <row r="1176" ht="12.75" hidden="1" customHeight="1" x14ac:dyDescent="0.25"/>
    <row r="1177" ht="12.75" hidden="1" customHeight="1" x14ac:dyDescent="0.25"/>
    <row r="1178" ht="12.75" hidden="1" customHeight="1" x14ac:dyDescent="0.25"/>
    <row r="1179" ht="12.75" hidden="1" customHeight="1" x14ac:dyDescent="0.25"/>
    <row r="1180" ht="12.75" hidden="1" customHeight="1" x14ac:dyDescent="0.25"/>
    <row r="1181" ht="12.75" hidden="1" customHeight="1" x14ac:dyDescent="0.25"/>
    <row r="1182" ht="12.75" hidden="1" customHeight="1" x14ac:dyDescent="0.25"/>
    <row r="1183" ht="12.75" hidden="1" customHeight="1" x14ac:dyDescent="0.25"/>
    <row r="1184" ht="12.75" hidden="1" customHeight="1" x14ac:dyDescent="0.25"/>
    <row r="1185" ht="12.75" hidden="1" customHeight="1" x14ac:dyDescent="0.25"/>
    <row r="1186" ht="12.75" hidden="1" customHeight="1" x14ac:dyDescent="0.25"/>
    <row r="1187" ht="12.75" hidden="1" customHeight="1" x14ac:dyDescent="0.25"/>
    <row r="1188" ht="12.75" hidden="1" customHeight="1" x14ac:dyDescent="0.25"/>
    <row r="1189" ht="12.75" hidden="1" customHeight="1" x14ac:dyDescent="0.25"/>
    <row r="1190" ht="12.75" hidden="1" customHeight="1" x14ac:dyDescent="0.25"/>
    <row r="1191" ht="12.75" hidden="1" customHeight="1" x14ac:dyDescent="0.25"/>
    <row r="1192" ht="12.75" hidden="1" customHeight="1" x14ac:dyDescent="0.25"/>
    <row r="1193" ht="12.75" hidden="1" customHeight="1" x14ac:dyDescent="0.25"/>
    <row r="1194" ht="12.75" hidden="1" customHeight="1" x14ac:dyDescent="0.25"/>
    <row r="1195" ht="12.75" hidden="1" customHeight="1" x14ac:dyDescent="0.25"/>
    <row r="1196" ht="12.75" hidden="1" customHeight="1" x14ac:dyDescent="0.25"/>
    <row r="1197" ht="12.75" hidden="1" customHeight="1" x14ac:dyDescent="0.25"/>
    <row r="1198" ht="12.75" hidden="1" customHeight="1" x14ac:dyDescent="0.25"/>
    <row r="1199" ht="12.75" hidden="1" customHeight="1" x14ac:dyDescent="0.25"/>
    <row r="1200" ht="12.75" hidden="1" customHeight="1" x14ac:dyDescent="0.25"/>
    <row r="1201" ht="12.75" hidden="1" customHeight="1" x14ac:dyDescent="0.25"/>
    <row r="1202" ht="12.75" hidden="1" customHeight="1" x14ac:dyDescent="0.25"/>
    <row r="1203" ht="12.75" hidden="1" customHeight="1" x14ac:dyDescent="0.25"/>
    <row r="1204" ht="12.75" hidden="1" customHeight="1" x14ac:dyDescent="0.25"/>
    <row r="1205" ht="12.75" hidden="1" customHeight="1" x14ac:dyDescent="0.25"/>
    <row r="1206" ht="12.75" hidden="1" customHeight="1" x14ac:dyDescent="0.25"/>
    <row r="1207" ht="12.75" hidden="1" customHeight="1" x14ac:dyDescent="0.25"/>
    <row r="1208" ht="12.75" hidden="1" customHeight="1" x14ac:dyDescent="0.25"/>
    <row r="1209" ht="12.75" hidden="1" customHeight="1" x14ac:dyDescent="0.25"/>
    <row r="1210" ht="12.75" hidden="1" customHeight="1" x14ac:dyDescent="0.25"/>
    <row r="1211" ht="12.75" hidden="1" customHeight="1" x14ac:dyDescent="0.25"/>
    <row r="1212" ht="12.75" hidden="1" customHeight="1" x14ac:dyDescent="0.25"/>
    <row r="1213" ht="12.75" hidden="1" customHeight="1" x14ac:dyDescent="0.25"/>
    <row r="1214" ht="12.75" hidden="1" customHeight="1" x14ac:dyDescent="0.25"/>
    <row r="1215" ht="12.75" hidden="1" customHeight="1" x14ac:dyDescent="0.25"/>
    <row r="1216" ht="12.75" hidden="1" customHeight="1" x14ac:dyDescent="0.25"/>
    <row r="1217" ht="12.75" hidden="1" customHeight="1" x14ac:dyDescent="0.25"/>
    <row r="1218" ht="12.75" hidden="1" customHeight="1" x14ac:dyDescent="0.25"/>
    <row r="1219" ht="12.75" hidden="1" customHeight="1" x14ac:dyDescent="0.25"/>
    <row r="1220" ht="12.75" hidden="1" customHeight="1" x14ac:dyDescent="0.25"/>
    <row r="1221" ht="12.75" hidden="1" customHeight="1" x14ac:dyDescent="0.25"/>
    <row r="1222" ht="12.75" hidden="1" customHeight="1" x14ac:dyDescent="0.25"/>
    <row r="1223" ht="12.75" hidden="1" customHeight="1" x14ac:dyDescent="0.25"/>
    <row r="1224" ht="12.75" hidden="1" customHeight="1" x14ac:dyDescent="0.25"/>
    <row r="1225" ht="12.75" hidden="1" customHeight="1" x14ac:dyDescent="0.25"/>
    <row r="1226" ht="12.75" hidden="1" customHeight="1" x14ac:dyDescent="0.25"/>
    <row r="1227" ht="12.75" hidden="1" customHeight="1" x14ac:dyDescent="0.25"/>
    <row r="1228" ht="12.75" hidden="1" customHeight="1" x14ac:dyDescent="0.25"/>
    <row r="1229" ht="12.75" hidden="1" customHeight="1" x14ac:dyDescent="0.25"/>
    <row r="1230" ht="12.75" hidden="1" customHeight="1" x14ac:dyDescent="0.25"/>
    <row r="1231" ht="12.75" hidden="1" customHeight="1" x14ac:dyDescent="0.25"/>
    <row r="1232" ht="12.75" hidden="1" customHeight="1" x14ac:dyDescent="0.25"/>
    <row r="1233" ht="12.75" hidden="1" customHeight="1" x14ac:dyDescent="0.25"/>
    <row r="1234" ht="12.75" hidden="1" customHeight="1" x14ac:dyDescent="0.25"/>
    <row r="1235" ht="12.75" hidden="1" customHeight="1" x14ac:dyDescent="0.25"/>
    <row r="1236" ht="12.75" hidden="1" customHeight="1" x14ac:dyDescent="0.25"/>
    <row r="1237" ht="12.75" hidden="1" customHeight="1" x14ac:dyDescent="0.25"/>
    <row r="1238" ht="12.75" hidden="1" customHeight="1" x14ac:dyDescent="0.25"/>
    <row r="1239" ht="12.75" hidden="1" customHeight="1" x14ac:dyDescent="0.25"/>
    <row r="1240" ht="12.75" hidden="1" customHeight="1" x14ac:dyDescent="0.25"/>
    <row r="1241" ht="12.75" hidden="1" customHeight="1" x14ac:dyDescent="0.25"/>
    <row r="1242" ht="12.75" hidden="1" customHeight="1" x14ac:dyDescent="0.25"/>
    <row r="1243" ht="12.75" hidden="1" customHeight="1" x14ac:dyDescent="0.25"/>
    <row r="1244" ht="12.75" hidden="1" customHeight="1" x14ac:dyDescent="0.25"/>
    <row r="1245" ht="12.75" hidden="1" customHeight="1" x14ac:dyDescent="0.25"/>
    <row r="1246" ht="12.75" hidden="1" customHeight="1" x14ac:dyDescent="0.25"/>
    <row r="1247" ht="12.75" hidden="1" customHeight="1" x14ac:dyDescent="0.25"/>
    <row r="1248" ht="12.75" hidden="1" customHeight="1" x14ac:dyDescent="0.25"/>
    <row r="1249" ht="12.75" hidden="1" customHeight="1" x14ac:dyDescent="0.25"/>
    <row r="1250" ht="12.75" hidden="1" customHeight="1" x14ac:dyDescent="0.25"/>
    <row r="1251" ht="12.75" hidden="1" customHeight="1" x14ac:dyDescent="0.25"/>
    <row r="1252" ht="12.75" hidden="1" customHeight="1" x14ac:dyDescent="0.25"/>
    <row r="1253" ht="12.75" hidden="1" customHeight="1" x14ac:dyDescent="0.25"/>
    <row r="1254" ht="12.75" hidden="1" customHeight="1" x14ac:dyDescent="0.25"/>
    <row r="1255" ht="12.75" hidden="1" customHeight="1" x14ac:dyDescent="0.25"/>
    <row r="1256" ht="12.75" hidden="1" customHeight="1" x14ac:dyDescent="0.25"/>
    <row r="1257" ht="12.75" hidden="1" customHeight="1" x14ac:dyDescent="0.25"/>
    <row r="1258" ht="12.75" hidden="1" customHeight="1" x14ac:dyDescent="0.25"/>
    <row r="1259" ht="12.75" hidden="1" customHeight="1" x14ac:dyDescent="0.25"/>
    <row r="1260" ht="12.75" hidden="1" customHeight="1" x14ac:dyDescent="0.25"/>
    <row r="1261" ht="12.75" hidden="1" customHeight="1" x14ac:dyDescent="0.25"/>
    <row r="1262" ht="12.75" hidden="1" customHeight="1" x14ac:dyDescent="0.25"/>
    <row r="1263" ht="12.75" hidden="1" customHeight="1" x14ac:dyDescent="0.25"/>
    <row r="1264" ht="12.75" hidden="1" customHeight="1" x14ac:dyDescent="0.25"/>
    <row r="1265" ht="12.75" hidden="1" customHeight="1" x14ac:dyDescent="0.25"/>
    <row r="1266" ht="12.75" hidden="1" customHeight="1" x14ac:dyDescent="0.25"/>
    <row r="1267" ht="12.75" hidden="1" customHeight="1" x14ac:dyDescent="0.25"/>
    <row r="1268" ht="12.75" hidden="1" customHeight="1" x14ac:dyDescent="0.25"/>
    <row r="1269" ht="12.75" hidden="1" customHeight="1" x14ac:dyDescent="0.25"/>
    <row r="1270" ht="12.75" hidden="1" customHeight="1" x14ac:dyDescent="0.25"/>
    <row r="1271" ht="12.75" hidden="1" customHeight="1" x14ac:dyDescent="0.25"/>
    <row r="1272" ht="12.75" hidden="1" customHeight="1" x14ac:dyDescent="0.25"/>
    <row r="1273" ht="12.75" hidden="1" customHeight="1" x14ac:dyDescent="0.25"/>
    <row r="1274" ht="12.75" hidden="1" customHeight="1" x14ac:dyDescent="0.25"/>
    <row r="1275" ht="12.75" hidden="1" customHeight="1" x14ac:dyDescent="0.25"/>
    <row r="1276" ht="12.75" hidden="1" customHeight="1" x14ac:dyDescent="0.25"/>
    <row r="1277" ht="12.75" hidden="1" customHeight="1" x14ac:dyDescent="0.25"/>
    <row r="1278" ht="12.75" hidden="1" customHeight="1" x14ac:dyDescent="0.25"/>
    <row r="1279" ht="12.75" hidden="1" customHeight="1" x14ac:dyDescent="0.25"/>
    <row r="1280" ht="12.75" hidden="1" customHeight="1" x14ac:dyDescent="0.25"/>
    <row r="1281" ht="12.75" hidden="1" customHeight="1" x14ac:dyDescent="0.25"/>
    <row r="1282" ht="12.75" hidden="1" customHeight="1" x14ac:dyDescent="0.25"/>
    <row r="1283" ht="12.75" hidden="1" customHeight="1" x14ac:dyDescent="0.25"/>
    <row r="1284" ht="12.75" hidden="1" customHeight="1" x14ac:dyDescent="0.25"/>
    <row r="1285" ht="12.75" hidden="1" customHeight="1" x14ac:dyDescent="0.25"/>
    <row r="1286" ht="12.75" hidden="1" customHeight="1" x14ac:dyDescent="0.25"/>
    <row r="1287" ht="12.75" hidden="1" customHeight="1" x14ac:dyDescent="0.25"/>
    <row r="1288" ht="12.75" hidden="1" customHeight="1" x14ac:dyDescent="0.25"/>
    <row r="1289" ht="12.75" hidden="1" customHeight="1" x14ac:dyDescent="0.25"/>
    <row r="1290" ht="12.75" hidden="1" customHeight="1" x14ac:dyDescent="0.25"/>
    <row r="1291" ht="12.75" hidden="1" customHeight="1" x14ac:dyDescent="0.25"/>
    <row r="1292" ht="12.75" hidden="1" customHeight="1" x14ac:dyDescent="0.25"/>
    <row r="1293" ht="12.75" hidden="1" customHeight="1" x14ac:dyDescent="0.25"/>
    <row r="1294" ht="12.75" hidden="1" customHeight="1" x14ac:dyDescent="0.25"/>
    <row r="1295" ht="12.75" hidden="1" customHeight="1" x14ac:dyDescent="0.25"/>
    <row r="1296" ht="12.75" hidden="1" customHeight="1" x14ac:dyDescent="0.25"/>
    <row r="1297" ht="12.75" hidden="1" customHeight="1" x14ac:dyDescent="0.25"/>
    <row r="1298" ht="12.75" hidden="1" customHeight="1" x14ac:dyDescent="0.25"/>
    <row r="1299" ht="12.75" hidden="1" customHeight="1" x14ac:dyDescent="0.25"/>
    <row r="1300" ht="12.75" hidden="1" customHeight="1" x14ac:dyDescent="0.25"/>
    <row r="1301" ht="12.75" hidden="1" customHeight="1" x14ac:dyDescent="0.25"/>
    <row r="1302" ht="12.75" hidden="1" customHeight="1" x14ac:dyDescent="0.25"/>
    <row r="1303" ht="12.75" hidden="1" customHeight="1" x14ac:dyDescent="0.25"/>
    <row r="1304" ht="12.75" hidden="1" customHeight="1" x14ac:dyDescent="0.25"/>
    <row r="1305" ht="12.75" hidden="1" customHeight="1" x14ac:dyDescent="0.25"/>
    <row r="1306" ht="12.75" hidden="1" customHeight="1" x14ac:dyDescent="0.25"/>
    <row r="1307" ht="12.75" hidden="1" customHeight="1" x14ac:dyDescent="0.25"/>
    <row r="1308" ht="12.75" hidden="1" customHeight="1" x14ac:dyDescent="0.25"/>
    <row r="1309" ht="12.75" hidden="1" customHeight="1" x14ac:dyDescent="0.25"/>
    <row r="1310" ht="12.75" hidden="1" customHeight="1" x14ac:dyDescent="0.25"/>
    <row r="1311" ht="12.75" hidden="1" customHeight="1" x14ac:dyDescent="0.25"/>
    <row r="1312" ht="12.75" hidden="1" customHeight="1" x14ac:dyDescent="0.25"/>
    <row r="1313" ht="12.75" hidden="1" customHeight="1" x14ac:dyDescent="0.25"/>
    <row r="1314" ht="12.75" hidden="1" customHeight="1" x14ac:dyDescent="0.25"/>
    <row r="1315" ht="12.75" hidden="1" customHeight="1" x14ac:dyDescent="0.25"/>
    <row r="1316" ht="12.75" hidden="1" customHeight="1" x14ac:dyDescent="0.25"/>
    <row r="1317" ht="12.75" hidden="1" customHeight="1" x14ac:dyDescent="0.25"/>
    <row r="1318" ht="12.75" hidden="1" customHeight="1" x14ac:dyDescent="0.25"/>
    <row r="1319" ht="12.75" hidden="1" customHeight="1" x14ac:dyDescent="0.25"/>
    <row r="1320" ht="12.75" hidden="1" customHeight="1" x14ac:dyDescent="0.25"/>
    <row r="1321" ht="12.75" hidden="1" customHeight="1" x14ac:dyDescent="0.25"/>
    <row r="1322" ht="12.75" hidden="1" customHeight="1" x14ac:dyDescent="0.25"/>
    <row r="1323" ht="12.75" hidden="1" customHeight="1" x14ac:dyDescent="0.25"/>
    <row r="1324" ht="12.75" hidden="1" customHeight="1" x14ac:dyDescent="0.25"/>
    <row r="1325" ht="12.75" hidden="1" customHeight="1" x14ac:dyDescent="0.25"/>
    <row r="1326" ht="12.75" hidden="1" customHeight="1" x14ac:dyDescent="0.25"/>
    <row r="1327" ht="12.75" hidden="1" customHeight="1" x14ac:dyDescent="0.25"/>
    <row r="1328" ht="12.75" hidden="1" customHeight="1" x14ac:dyDescent="0.25"/>
    <row r="1329" ht="12.75" hidden="1" customHeight="1" x14ac:dyDescent="0.25"/>
    <row r="1330" ht="12.75" hidden="1" customHeight="1" x14ac:dyDescent="0.25"/>
    <row r="1331" ht="12.75" hidden="1" customHeight="1" x14ac:dyDescent="0.25"/>
    <row r="1332" ht="12.75" hidden="1" customHeight="1" x14ac:dyDescent="0.25"/>
    <row r="1333" ht="12.75" hidden="1" customHeight="1" x14ac:dyDescent="0.25"/>
    <row r="1334" ht="12.75" hidden="1" customHeight="1" x14ac:dyDescent="0.25"/>
    <row r="1335" ht="12.75" hidden="1" customHeight="1" x14ac:dyDescent="0.25"/>
    <row r="1336" ht="12.75" hidden="1" customHeight="1" x14ac:dyDescent="0.25"/>
    <row r="1337" ht="12.75" hidden="1" customHeight="1" x14ac:dyDescent="0.25"/>
    <row r="1338" ht="12.75" hidden="1" customHeight="1" x14ac:dyDescent="0.25"/>
    <row r="1339" ht="12.75" hidden="1" customHeight="1" x14ac:dyDescent="0.25"/>
    <row r="1340" ht="12.75" hidden="1" customHeight="1" x14ac:dyDescent="0.25"/>
    <row r="1341" ht="12.75" hidden="1" customHeight="1" x14ac:dyDescent="0.25"/>
    <row r="1342" ht="12.75" hidden="1" customHeight="1" x14ac:dyDescent="0.25"/>
    <row r="1343" ht="12.75" hidden="1" customHeight="1" x14ac:dyDescent="0.25"/>
    <row r="1344" ht="12.75" hidden="1" customHeight="1" x14ac:dyDescent="0.25"/>
    <row r="1345" ht="12.75" hidden="1" customHeight="1" x14ac:dyDescent="0.25"/>
    <row r="1346" ht="12.75" hidden="1" customHeight="1" x14ac:dyDescent="0.25"/>
    <row r="1347" ht="12.75" hidden="1" customHeight="1" x14ac:dyDescent="0.25"/>
    <row r="1348" ht="12.75" hidden="1" customHeight="1" x14ac:dyDescent="0.25"/>
    <row r="1349" ht="12.75" hidden="1" customHeight="1" x14ac:dyDescent="0.25"/>
    <row r="1350" ht="12.75" hidden="1" customHeight="1" x14ac:dyDescent="0.25"/>
    <row r="1351" ht="12.75" hidden="1" customHeight="1" x14ac:dyDescent="0.25"/>
    <row r="1352" ht="12.75" hidden="1" customHeight="1" x14ac:dyDescent="0.25"/>
    <row r="1353" ht="12.75" hidden="1" customHeight="1" x14ac:dyDescent="0.25"/>
    <row r="1354" ht="12.75" hidden="1" customHeight="1" x14ac:dyDescent="0.25"/>
    <row r="1355" ht="12.75" hidden="1" customHeight="1" x14ac:dyDescent="0.25"/>
    <row r="1356" ht="12.75" hidden="1" customHeight="1" x14ac:dyDescent="0.25"/>
    <row r="1357" ht="12.75" hidden="1" customHeight="1" x14ac:dyDescent="0.25"/>
    <row r="1358" ht="12.75" hidden="1" customHeight="1" x14ac:dyDescent="0.25"/>
    <row r="1359" ht="12.75" hidden="1" customHeight="1" x14ac:dyDescent="0.25"/>
    <row r="1360" ht="12.75" hidden="1" customHeight="1" x14ac:dyDescent="0.25"/>
    <row r="1361" ht="12.75" hidden="1" customHeight="1" x14ac:dyDescent="0.25"/>
    <row r="1362" ht="12.75" hidden="1" customHeight="1" x14ac:dyDescent="0.25"/>
    <row r="1363" ht="12.75" hidden="1" customHeight="1" x14ac:dyDescent="0.25"/>
    <row r="1364" ht="12.75" hidden="1" customHeight="1" x14ac:dyDescent="0.25"/>
    <row r="1365" ht="12.75" hidden="1" customHeight="1" x14ac:dyDescent="0.25"/>
    <row r="1366" ht="12.75" hidden="1" customHeight="1" x14ac:dyDescent="0.25"/>
    <row r="1367" ht="12.75" hidden="1" customHeight="1" x14ac:dyDescent="0.25"/>
    <row r="1368" ht="12.75" hidden="1" customHeight="1" x14ac:dyDescent="0.25"/>
    <row r="1369" ht="12.75" hidden="1" customHeight="1" x14ac:dyDescent="0.25"/>
    <row r="1370" ht="12.75" hidden="1" customHeight="1" x14ac:dyDescent="0.25"/>
    <row r="1371" ht="12.75" hidden="1" customHeight="1" x14ac:dyDescent="0.25"/>
    <row r="1372" ht="12.75" hidden="1" customHeight="1" x14ac:dyDescent="0.25"/>
    <row r="1373" ht="12.75" hidden="1" customHeight="1" x14ac:dyDescent="0.25"/>
    <row r="1374" ht="12.75" hidden="1" customHeight="1" x14ac:dyDescent="0.25"/>
    <row r="1375" ht="12.75" hidden="1" customHeight="1" x14ac:dyDescent="0.25"/>
    <row r="1376" ht="12.75" hidden="1" customHeight="1" x14ac:dyDescent="0.25"/>
    <row r="1377" ht="12.75" hidden="1" customHeight="1" x14ac:dyDescent="0.25"/>
    <row r="1378" ht="12.75" hidden="1" customHeight="1" x14ac:dyDescent="0.25"/>
    <row r="1379" ht="12.75" hidden="1" customHeight="1" x14ac:dyDescent="0.25"/>
    <row r="1380" ht="12.75" hidden="1" customHeight="1" x14ac:dyDescent="0.25"/>
    <row r="1381" ht="12.75" hidden="1" customHeight="1" x14ac:dyDescent="0.25"/>
    <row r="1382" ht="12.75" hidden="1" customHeight="1" x14ac:dyDescent="0.25"/>
    <row r="1383" ht="12.75" hidden="1" customHeight="1" x14ac:dyDescent="0.25"/>
    <row r="1384" ht="12.75" hidden="1" customHeight="1" x14ac:dyDescent="0.25"/>
    <row r="1385" ht="12.75" hidden="1" customHeight="1" x14ac:dyDescent="0.25"/>
    <row r="1386" ht="12.75" hidden="1" customHeight="1" x14ac:dyDescent="0.25"/>
    <row r="1387" ht="12.75" hidden="1" customHeight="1" x14ac:dyDescent="0.25"/>
    <row r="1388" ht="12.75" hidden="1" customHeight="1" x14ac:dyDescent="0.25"/>
    <row r="1389" ht="12.75" hidden="1" customHeight="1" x14ac:dyDescent="0.25"/>
    <row r="1390" ht="12.75" hidden="1" customHeight="1" x14ac:dyDescent="0.25"/>
    <row r="1391" ht="12.75" hidden="1" customHeight="1" x14ac:dyDescent="0.25"/>
    <row r="1392" ht="12.75" hidden="1" customHeight="1" x14ac:dyDescent="0.25"/>
    <row r="1393" ht="12.75" hidden="1" customHeight="1" x14ac:dyDescent="0.25"/>
    <row r="1394" ht="12.75" hidden="1" customHeight="1" x14ac:dyDescent="0.25"/>
    <row r="1395" ht="12.75" hidden="1" customHeight="1" x14ac:dyDescent="0.25"/>
    <row r="1396" ht="12.75" hidden="1" customHeight="1" x14ac:dyDescent="0.25"/>
    <row r="1397" ht="12.75" hidden="1" customHeight="1" x14ac:dyDescent="0.25"/>
    <row r="1398" ht="12.75" hidden="1" customHeight="1" x14ac:dyDescent="0.25"/>
    <row r="1399" ht="12.75" hidden="1" customHeight="1" x14ac:dyDescent="0.25"/>
    <row r="1400" ht="12.75" hidden="1" customHeight="1" x14ac:dyDescent="0.25"/>
    <row r="1401" ht="12.75" hidden="1" customHeight="1" x14ac:dyDescent="0.25"/>
    <row r="1402" ht="12.75" hidden="1" customHeight="1" x14ac:dyDescent="0.25"/>
    <row r="1403" ht="12.75" hidden="1" customHeight="1" x14ac:dyDescent="0.25"/>
    <row r="1404" ht="12.75" hidden="1" customHeight="1" x14ac:dyDescent="0.25"/>
    <row r="1405" ht="12.75" hidden="1" customHeight="1" x14ac:dyDescent="0.25"/>
    <row r="1406" ht="12.75" hidden="1" customHeight="1" x14ac:dyDescent="0.25"/>
    <row r="1407" ht="12.75" hidden="1" customHeight="1" x14ac:dyDescent="0.25"/>
    <row r="1408" ht="12.75" hidden="1" customHeight="1" x14ac:dyDescent="0.25"/>
    <row r="1409" ht="12.75" hidden="1" customHeight="1" x14ac:dyDescent="0.25"/>
    <row r="1410" ht="12.75" hidden="1" customHeight="1" x14ac:dyDescent="0.25"/>
    <row r="1411" ht="12.75" hidden="1" customHeight="1" x14ac:dyDescent="0.25"/>
    <row r="1412" ht="12.75" hidden="1" customHeight="1" x14ac:dyDescent="0.25"/>
    <row r="1413" ht="12.75" hidden="1" customHeight="1" x14ac:dyDescent="0.25"/>
    <row r="1414" ht="12.75" hidden="1" customHeight="1" x14ac:dyDescent="0.25"/>
    <row r="1415" ht="12.75" hidden="1" customHeight="1" x14ac:dyDescent="0.25"/>
    <row r="1416" ht="12.75" hidden="1" customHeight="1" x14ac:dyDescent="0.25"/>
    <row r="1417" ht="12.75" hidden="1" customHeight="1" x14ac:dyDescent="0.25"/>
    <row r="1418" ht="12.75" hidden="1" customHeight="1" x14ac:dyDescent="0.25"/>
    <row r="1419" ht="12.75" hidden="1" customHeight="1" x14ac:dyDescent="0.25"/>
    <row r="1420" ht="12.75" hidden="1" customHeight="1" x14ac:dyDescent="0.25"/>
    <row r="1421" ht="12.75" hidden="1" customHeight="1" x14ac:dyDescent="0.25"/>
    <row r="1422" ht="12.75" hidden="1" customHeight="1" x14ac:dyDescent="0.25"/>
    <row r="1423" ht="12.75" hidden="1" customHeight="1" x14ac:dyDescent="0.25"/>
    <row r="1424" ht="12.75" hidden="1" customHeight="1" x14ac:dyDescent="0.25"/>
    <row r="1425" ht="12.75" hidden="1" customHeight="1" x14ac:dyDescent="0.25"/>
    <row r="1426" ht="12.75" hidden="1" customHeight="1" x14ac:dyDescent="0.25"/>
    <row r="1427" ht="12.75" hidden="1" customHeight="1" x14ac:dyDescent="0.25"/>
    <row r="1428" ht="12.75" hidden="1" customHeight="1" x14ac:dyDescent="0.25"/>
    <row r="1429" ht="12.75" hidden="1" customHeight="1" x14ac:dyDescent="0.25"/>
    <row r="1430" ht="12.75" hidden="1" customHeight="1" x14ac:dyDescent="0.25"/>
    <row r="1431" ht="12.75" hidden="1" customHeight="1" x14ac:dyDescent="0.25"/>
    <row r="1432" ht="12.75" hidden="1" customHeight="1" x14ac:dyDescent="0.25"/>
    <row r="1433" ht="12.75" hidden="1" customHeight="1" x14ac:dyDescent="0.25"/>
    <row r="1434" ht="12.75" hidden="1" customHeight="1" x14ac:dyDescent="0.25"/>
    <row r="1435" ht="12.75" hidden="1" customHeight="1" x14ac:dyDescent="0.25"/>
    <row r="1436" ht="12.75" hidden="1" customHeight="1" x14ac:dyDescent="0.25"/>
    <row r="1437" ht="12.75" hidden="1" customHeight="1" x14ac:dyDescent="0.25"/>
    <row r="1438" ht="12.75" hidden="1" customHeight="1" x14ac:dyDescent="0.25"/>
    <row r="1439" ht="12.75" hidden="1" customHeight="1" x14ac:dyDescent="0.25"/>
    <row r="1440" ht="12.75" hidden="1" customHeight="1" x14ac:dyDescent="0.25"/>
    <row r="1441" ht="12.75" hidden="1" customHeight="1" x14ac:dyDescent="0.25"/>
    <row r="1442" ht="12.75" hidden="1" customHeight="1" x14ac:dyDescent="0.25"/>
    <row r="1443" ht="12.75" hidden="1" customHeight="1" x14ac:dyDescent="0.25"/>
    <row r="1444" ht="12.75" hidden="1" customHeight="1" x14ac:dyDescent="0.25"/>
    <row r="1445" ht="12.75" hidden="1" customHeight="1" x14ac:dyDescent="0.25"/>
    <row r="1446" ht="12.75" hidden="1" customHeight="1" x14ac:dyDescent="0.25"/>
    <row r="1447" ht="12.75" hidden="1" customHeight="1" x14ac:dyDescent="0.25"/>
    <row r="1448" ht="12.75" hidden="1" customHeight="1" x14ac:dyDescent="0.25"/>
    <row r="1449" ht="12.75" hidden="1" customHeight="1" x14ac:dyDescent="0.25"/>
    <row r="1450" ht="12.75" hidden="1" customHeight="1" x14ac:dyDescent="0.25"/>
    <row r="1451" ht="12.75" hidden="1" customHeight="1" x14ac:dyDescent="0.25"/>
    <row r="1452" ht="12.75" hidden="1" customHeight="1" x14ac:dyDescent="0.25"/>
    <row r="1453" ht="12.75" hidden="1" customHeight="1" x14ac:dyDescent="0.25"/>
    <row r="1454" ht="12.75" hidden="1" customHeight="1" x14ac:dyDescent="0.25"/>
    <row r="1455" ht="12.75" hidden="1" customHeight="1" x14ac:dyDescent="0.25"/>
    <row r="1456" ht="12.75" hidden="1" customHeight="1" x14ac:dyDescent="0.25"/>
    <row r="1457" ht="12.75" hidden="1" customHeight="1" x14ac:dyDescent="0.25"/>
    <row r="1458" ht="12.75" hidden="1" customHeight="1" x14ac:dyDescent="0.25"/>
    <row r="1459" ht="12.75" hidden="1" customHeight="1" x14ac:dyDescent="0.25"/>
    <row r="1460" ht="12.75" hidden="1" customHeight="1" x14ac:dyDescent="0.25"/>
    <row r="1461" ht="12.75" hidden="1" customHeight="1" x14ac:dyDescent="0.25"/>
    <row r="1462" ht="12.75" hidden="1" customHeight="1" x14ac:dyDescent="0.25"/>
    <row r="1463" ht="12.75" hidden="1" customHeight="1" x14ac:dyDescent="0.25"/>
    <row r="1464" ht="12.75" hidden="1" customHeight="1" x14ac:dyDescent="0.25"/>
    <row r="1465" ht="12.75" hidden="1" customHeight="1" x14ac:dyDescent="0.25"/>
    <row r="1466" ht="12.75" hidden="1" customHeight="1" x14ac:dyDescent="0.25"/>
    <row r="1467" ht="12.75" hidden="1" customHeight="1" x14ac:dyDescent="0.25"/>
    <row r="1468" ht="12.75" hidden="1" customHeight="1" x14ac:dyDescent="0.25"/>
    <row r="1469" ht="12.75" hidden="1" customHeight="1" x14ac:dyDescent="0.25"/>
    <row r="1470" ht="12.75" hidden="1" customHeight="1" x14ac:dyDescent="0.25"/>
    <row r="1471" ht="12.75" hidden="1" customHeight="1" x14ac:dyDescent="0.25"/>
    <row r="1472" ht="12.75" hidden="1" customHeight="1" x14ac:dyDescent="0.25"/>
    <row r="1473" ht="12.75" hidden="1" customHeight="1" x14ac:dyDescent="0.25"/>
    <row r="1474" ht="12.75" hidden="1" customHeight="1" x14ac:dyDescent="0.25"/>
    <row r="1475" ht="12.75" hidden="1" customHeight="1" x14ac:dyDescent="0.25"/>
    <row r="1476" ht="12.75" hidden="1" customHeight="1" x14ac:dyDescent="0.25"/>
    <row r="1477" ht="12.75" hidden="1" customHeight="1" x14ac:dyDescent="0.25"/>
    <row r="1478" ht="12.75" hidden="1" customHeight="1" x14ac:dyDescent="0.25"/>
    <row r="1479" ht="12.75" hidden="1" customHeight="1" x14ac:dyDescent="0.25"/>
    <row r="1480" ht="12.75" hidden="1" customHeight="1" x14ac:dyDescent="0.25"/>
    <row r="1481" ht="12.75" hidden="1" customHeight="1" x14ac:dyDescent="0.25"/>
    <row r="1482" ht="12.75" hidden="1" customHeight="1" x14ac:dyDescent="0.25"/>
    <row r="1483" ht="12.75" hidden="1" customHeight="1" x14ac:dyDescent="0.25"/>
    <row r="1484" ht="12.75" hidden="1" customHeight="1" x14ac:dyDescent="0.25"/>
    <row r="1485" ht="12.75" hidden="1" customHeight="1" x14ac:dyDescent="0.25"/>
    <row r="1486" ht="12.75" hidden="1" customHeight="1" x14ac:dyDescent="0.25"/>
    <row r="1487" ht="12.75" hidden="1" customHeight="1" x14ac:dyDescent="0.25"/>
    <row r="1488" ht="12.75" hidden="1" customHeight="1" x14ac:dyDescent="0.25"/>
    <row r="1489" ht="12.75" hidden="1" customHeight="1" x14ac:dyDescent="0.25"/>
    <row r="1490" ht="12.75" hidden="1" customHeight="1" x14ac:dyDescent="0.25"/>
    <row r="1491" ht="12.75" hidden="1" customHeight="1" x14ac:dyDescent="0.25"/>
    <row r="1492" ht="12.75" hidden="1" customHeight="1" x14ac:dyDescent="0.25"/>
    <row r="1493" ht="12.75" hidden="1" customHeight="1" x14ac:dyDescent="0.25"/>
    <row r="1494" ht="12.75" hidden="1" customHeight="1" x14ac:dyDescent="0.25"/>
    <row r="1495" ht="12.75" hidden="1" customHeight="1" x14ac:dyDescent="0.25"/>
    <row r="1496" ht="12.75" hidden="1" customHeight="1" x14ac:dyDescent="0.25"/>
    <row r="1497" ht="12.75" hidden="1" customHeight="1" x14ac:dyDescent="0.25"/>
    <row r="1498" ht="12.75" hidden="1" customHeight="1" x14ac:dyDescent="0.25"/>
    <row r="1499" ht="12.75" hidden="1" customHeight="1" x14ac:dyDescent="0.25"/>
    <row r="1500" ht="12.75" hidden="1" customHeight="1" x14ac:dyDescent="0.25"/>
    <row r="1501" ht="12.75" hidden="1" customHeight="1" x14ac:dyDescent="0.25"/>
    <row r="1502" ht="12.75" hidden="1" customHeight="1" x14ac:dyDescent="0.25"/>
    <row r="1503" ht="12.75" hidden="1" customHeight="1" x14ac:dyDescent="0.25"/>
    <row r="1504" ht="12.75" hidden="1" customHeight="1" x14ac:dyDescent="0.25"/>
    <row r="1505" ht="12.75" hidden="1" customHeight="1" x14ac:dyDescent="0.25"/>
    <row r="1506" ht="12.75" hidden="1" customHeight="1" x14ac:dyDescent="0.25"/>
    <row r="1507" ht="12.75" hidden="1" customHeight="1" x14ac:dyDescent="0.25"/>
    <row r="1508" ht="12.75" hidden="1" customHeight="1" x14ac:dyDescent="0.25"/>
    <row r="1509" ht="12.75" hidden="1" customHeight="1" x14ac:dyDescent="0.25"/>
    <row r="1510" ht="12.75" hidden="1" customHeight="1" x14ac:dyDescent="0.25"/>
    <row r="1511" ht="12.75" hidden="1" customHeight="1" x14ac:dyDescent="0.25"/>
    <row r="1512" ht="12.75" hidden="1" customHeight="1" x14ac:dyDescent="0.25"/>
    <row r="1513" ht="12.75" hidden="1" customHeight="1" x14ac:dyDescent="0.25"/>
    <row r="1514" ht="12.75" hidden="1" customHeight="1" x14ac:dyDescent="0.25"/>
    <row r="1515" ht="12.75" hidden="1" customHeight="1" x14ac:dyDescent="0.25"/>
    <row r="1516" ht="12.75" hidden="1" customHeight="1" x14ac:dyDescent="0.25"/>
    <row r="1517" ht="12.75" hidden="1" customHeight="1" x14ac:dyDescent="0.25"/>
    <row r="1518" ht="12.75" hidden="1" customHeight="1" x14ac:dyDescent="0.25"/>
    <row r="1519" ht="12.75" hidden="1" customHeight="1" x14ac:dyDescent="0.25"/>
    <row r="1520" ht="12.75" hidden="1" customHeight="1" x14ac:dyDescent="0.25"/>
    <row r="1521" ht="12.75" hidden="1" customHeight="1" x14ac:dyDescent="0.25"/>
    <row r="1522" ht="12.75" hidden="1" customHeight="1" x14ac:dyDescent="0.25"/>
    <row r="1523" ht="12.75" hidden="1" customHeight="1" x14ac:dyDescent="0.25"/>
    <row r="1524" ht="12.75" hidden="1" customHeight="1" x14ac:dyDescent="0.25"/>
    <row r="1525" ht="12.75" hidden="1" customHeight="1" x14ac:dyDescent="0.25"/>
    <row r="1526" ht="12.75" hidden="1" customHeight="1" x14ac:dyDescent="0.25"/>
    <row r="1527" ht="12.75" hidden="1" customHeight="1" x14ac:dyDescent="0.25"/>
    <row r="1528" ht="12.75" hidden="1" customHeight="1" x14ac:dyDescent="0.25"/>
    <row r="1529" ht="12.75" hidden="1" customHeight="1" x14ac:dyDescent="0.25"/>
    <row r="1530" ht="12.75" hidden="1" customHeight="1" x14ac:dyDescent="0.25"/>
    <row r="1531" ht="12.75" hidden="1" customHeight="1" x14ac:dyDescent="0.25"/>
    <row r="1532" ht="12.75" hidden="1" customHeight="1" x14ac:dyDescent="0.25"/>
    <row r="1533" ht="12.75" hidden="1" customHeight="1" x14ac:dyDescent="0.25"/>
    <row r="1534" ht="12.75" hidden="1" customHeight="1" x14ac:dyDescent="0.25"/>
    <row r="1535" ht="12.75" hidden="1" customHeight="1" x14ac:dyDescent="0.25"/>
    <row r="1536" ht="12.75" hidden="1" customHeight="1" x14ac:dyDescent="0.25"/>
    <row r="1537" ht="12.75" hidden="1" customHeight="1" x14ac:dyDescent="0.25"/>
    <row r="1538" ht="12.75" hidden="1" customHeight="1" x14ac:dyDescent="0.25"/>
    <row r="1539" ht="12.75" hidden="1" customHeight="1" x14ac:dyDescent="0.25"/>
    <row r="1540" ht="12.75" hidden="1" customHeight="1" x14ac:dyDescent="0.25"/>
    <row r="1541" ht="12.75" hidden="1" customHeight="1" x14ac:dyDescent="0.25"/>
    <row r="1542" ht="12.75" hidden="1" customHeight="1" x14ac:dyDescent="0.25"/>
    <row r="1543" ht="12.75" hidden="1" customHeight="1" x14ac:dyDescent="0.25"/>
    <row r="1544" ht="12.75" hidden="1" customHeight="1" x14ac:dyDescent="0.25"/>
    <row r="1545" ht="12.75" hidden="1" customHeight="1" x14ac:dyDescent="0.25"/>
    <row r="1546" ht="12.75" hidden="1" customHeight="1" x14ac:dyDescent="0.25"/>
    <row r="1547" ht="12.75" hidden="1" customHeight="1" x14ac:dyDescent="0.25"/>
    <row r="1548" ht="12.75" hidden="1" customHeight="1" x14ac:dyDescent="0.25"/>
    <row r="1549" ht="12.75" hidden="1" customHeight="1" x14ac:dyDescent="0.25"/>
    <row r="1550" ht="12.75" hidden="1" customHeight="1" x14ac:dyDescent="0.25"/>
    <row r="1551" ht="12.75" hidden="1" customHeight="1" x14ac:dyDescent="0.25"/>
    <row r="1552" ht="12.75" hidden="1" customHeight="1" x14ac:dyDescent="0.25"/>
    <row r="1553" ht="12.75" hidden="1" customHeight="1" x14ac:dyDescent="0.25"/>
    <row r="1554" ht="12.75" hidden="1" customHeight="1" x14ac:dyDescent="0.25"/>
    <row r="1555" ht="12.75" hidden="1" customHeight="1" x14ac:dyDescent="0.25"/>
    <row r="1556" ht="12.75" hidden="1" customHeight="1" x14ac:dyDescent="0.25"/>
    <row r="1557" ht="12.75" hidden="1" customHeight="1" x14ac:dyDescent="0.25"/>
    <row r="1558" ht="12.75" hidden="1" customHeight="1" x14ac:dyDescent="0.25"/>
    <row r="1559" ht="12.75" hidden="1" customHeight="1" x14ac:dyDescent="0.25"/>
    <row r="1560" ht="12.75" hidden="1" customHeight="1" x14ac:dyDescent="0.25"/>
    <row r="1561" ht="12.75" hidden="1" customHeight="1" x14ac:dyDescent="0.25"/>
    <row r="1562" ht="12.75" hidden="1" customHeight="1" x14ac:dyDescent="0.25"/>
    <row r="1563" ht="12.75" hidden="1" customHeight="1" x14ac:dyDescent="0.25"/>
    <row r="1564" ht="12.75" hidden="1" customHeight="1" x14ac:dyDescent="0.25"/>
    <row r="1565" ht="12.75" hidden="1" customHeight="1" x14ac:dyDescent="0.25"/>
    <row r="1566" ht="12.75" hidden="1" customHeight="1" x14ac:dyDescent="0.25"/>
    <row r="1567" ht="12.75" hidden="1" customHeight="1" x14ac:dyDescent="0.25"/>
    <row r="1568" ht="12.75" hidden="1" customHeight="1" x14ac:dyDescent="0.25"/>
    <row r="1569" ht="12.75" hidden="1" customHeight="1" x14ac:dyDescent="0.25"/>
    <row r="1570" ht="12.75" hidden="1" customHeight="1" x14ac:dyDescent="0.25"/>
    <row r="1571" ht="12.75" hidden="1" customHeight="1" x14ac:dyDescent="0.25"/>
    <row r="1572" ht="12.75" hidden="1" customHeight="1" x14ac:dyDescent="0.25"/>
    <row r="1573" ht="12.75" hidden="1" customHeight="1" x14ac:dyDescent="0.25"/>
    <row r="1574" ht="12.75" hidden="1" customHeight="1" x14ac:dyDescent="0.25"/>
    <row r="1575" ht="12.75" hidden="1" customHeight="1" x14ac:dyDescent="0.25"/>
    <row r="1576" ht="12.75" hidden="1" customHeight="1" x14ac:dyDescent="0.25"/>
    <row r="1577" ht="12.75" hidden="1" customHeight="1" x14ac:dyDescent="0.25"/>
    <row r="1578" ht="12.75" hidden="1" customHeight="1" x14ac:dyDescent="0.25"/>
    <row r="1579" ht="12.75" hidden="1" customHeight="1" x14ac:dyDescent="0.25"/>
    <row r="1580" ht="12.75" hidden="1" customHeight="1" x14ac:dyDescent="0.25"/>
    <row r="1581" ht="12.75" hidden="1" customHeight="1" x14ac:dyDescent="0.25"/>
    <row r="1582" ht="12.75" hidden="1" customHeight="1" x14ac:dyDescent="0.25"/>
    <row r="1583" ht="12.75" hidden="1" customHeight="1" x14ac:dyDescent="0.25"/>
    <row r="1584" ht="12.75" hidden="1" customHeight="1" x14ac:dyDescent="0.25"/>
    <row r="1585" ht="12.75" hidden="1" customHeight="1" x14ac:dyDescent="0.25"/>
    <row r="1586" ht="12.75" hidden="1" customHeight="1" x14ac:dyDescent="0.25"/>
    <row r="1587" ht="12.75" hidden="1" customHeight="1" x14ac:dyDescent="0.25"/>
    <row r="1588" ht="12.75" hidden="1" customHeight="1" x14ac:dyDescent="0.25"/>
    <row r="1589" ht="12.75" hidden="1" customHeight="1" x14ac:dyDescent="0.25"/>
    <row r="1590" ht="12.75" hidden="1" customHeight="1" x14ac:dyDescent="0.25"/>
    <row r="1591" ht="12.75" hidden="1" customHeight="1" x14ac:dyDescent="0.25"/>
    <row r="1592" ht="12.75" hidden="1" customHeight="1" x14ac:dyDescent="0.25"/>
    <row r="1593" ht="12.75" hidden="1" customHeight="1" x14ac:dyDescent="0.25"/>
    <row r="1594" ht="12.75" hidden="1" customHeight="1" x14ac:dyDescent="0.25"/>
    <row r="1595" ht="12.75" hidden="1" customHeight="1" x14ac:dyDescent="0.25"/>
    <row r="1596" ht="12.75" hidden="1" customHeight="1" x14ac:dyDescent="0.25"/>
    <row r="1597" ht="12.75" hidden="1" customHeight="1" x14ac:dyDescent="0.25"/>
    <row r="1598" ht="12.75" hidden="1" customHeight="1" x14ac:dyDescent="0.25"/>
    <row r="1599" ht="12.75" hidden="1" customHeight="1" x14ac:dyDescent="0.25"/>
    <row r="1600" ht="12.75" hidden="1" customHeight="1" x14ac:dyDescent="0.25"/>
    <row r="1601" ht="12.75" hidden="1" customHeight="1" x14ac:dyDescent="0.25"/>
    <row r="1602" ht="12.75" hidden="1" customHeight="1" x14ac:dyDescent="0.25"/>
    <row r="1603" ht="12.75" hidden="1" customHeight="1" x14ac:dyDescent="0.25"/>
    <row r="1604" ht="12.75" hidden="1" customHeight="1" x14ac:dyDescent="0.25"/>
    <row r="1605" ht="12.75" hidden="1" customHeight="1" x14ac:dyDescent="0.25"/>
    <row r="1606" ht="12.75" hidden="1" customHeight="1" x14ac:dyDescent="0.25"/>
    <row r="1607" ht="12.75" hidden="1" customHeight="1" x14ac:dyDescent="0.25"/>
    <row r="1608" ht="12.75" hidden="1" customHeight="1" x14ac:dyDescent="0.25"/>
    <row r="1609" ht="12.75" hidden="1" customHeight="1" x14ac:dyDescent="0.25"/>
    <row r="1610" ht="12.75" hidden="1" customHeight="1" x14ac:dyDescent="0.25"/>
    <row r="1611" ht="12.75" hidden="1" customHeight="1" x14ac:dyDescent="0.25"/>
    <row r="1612" ht="12.75" hidden="1" customHeight="1" x14ac:dyDescent="0.25"/>
    <row r="1613" ht="12.75" hidden="1" customHeight="1" x14ac:dyDescent="0.25"/>
    <row r="1614" ht="12.75" hidden="1" customHeight="1" x14ac:dyDescent="0.25"/>
    <row r="1615" ht="12.75" hidden="1" customHeight="1" x14ac:dyDescent="0.25"/>
    <row r="1616" ht="12.75" hidden="1" customHeight="1" x14ac:dyDescent="0.25"/>
    <row r="1617" ht="12.75" hidden="1" customHeight="1" x14ac:dyDescent="0.25"/>
    <row r="1618" ht="12.75" hidden="1" customHeight="1" x14ac:dyDescent="0.25"/>
    <row r="1619" ht="12.75" hidden="1" customHeight="1" x14ac:dyDescent="0.25"/>
    <row r="1620" ht="12.75" hidden="1" customHeight="1" x14ac:dyDescent="0.25"/>
    <row r="1621" ht="12.75" hidden="1" customHeight="1" x14ac:dyDescent="0.25"/>
    <row r="1622" ht="12.75" hidden="1" customHeight="1" x14ac:dyDescent="0.25"/>
    <row r="1623" ht="12.75" hidden="1" customHeight="1" x14ac:dyDescent="0.25"/>
    <row r="1624" ht="12.75" hidden="1" customHeight="1" x14ac:dyDescent="0.25"/>
    <row r="1625" ht="12.75" hidden="1" customHeight="1" x14ac:dyDescent="0.25"/>
    <row r="1626" ht="12.75" hidden="1" customHeight="1" x14ac:dyDescent="0.25"/>
    <row r="1627" ht="12.75" hidden="1" customHeight="1" x14ac:dyDescent="0.25"/>
    <row r="1628" ht="12.75" hidden="1" customHeight="1" x14ac:dyDescent="0.25"/>
    <row r="1629" ht="12.75" hidden="1" customHeight="1" x14ac:dyDescent="0.25"/>
    <row r="1630" ht="12.75" hidden="1" customHeight="1" x14ac:dyDescent="0.25"/>
    <row r="1631" ht="12.75" hidden="1" customHeight="1" x14ac:dyDescent="0.25"/>
    <row r="1632" ht="12.75" hidden="1" customHeight="1" x14ac:dyDescent="0.25"/>
    <row r="1633" ht="12.75" hidden="1" customHeight="1" x14ac:dyDescent="0.25"/>
    <row r="1634" ht="12.75" hidden="1" customHeight="1" x14ac:dyDescent="0.25"/>
    <row r="1635" ht="12.75" hidden="1" customHeight="1" x14ac:dyDescent="0.25"/>
    <row r="1636" ht="12.75" hidden="1" customHeight="1" x14ac:dyDescent="0.25"/>
    <row r="1637" ht="12.75" hidden="1" customHeight="1" x14ac:dyDescent="0.25"/>
    <row r="1638" ht="12.75" hidden="1" customHeight="1" x14ac:dyDescent="0.25"/>
    <row r="1639" ht="12.75" hidden="1" customHeight="1" x14ac:dyDescent="0.25"/>
    <row r="1640" ht="12.75" hidden="1" customHeight="1" x14ac:dyDescent="0.25"/>
    <row r="1641" ht="12.75" hidden="1" customHeight="1" x14ac:dyDescent="0.25"/>
    <row r="1642" ht="12.75" hidden="1" customHeight="1" x14ac:dyDescent="0.25"/>
    <row r="1643" ht="12.75" hidden="1" customHeight="1" x14ac:dyDescent="0.25"/>
    <row r="1644" ht="12.75" hidden="1" customHeight="1" x14ac:dyDescent="0.25"/>
    <row r="1645" ht="12.75" hidden="1" customHeight="1" x14ac:dyDescent="0.25"/>
    <row r="1646" ht="12.75" hidden="1" customHeight="1" x14ac:dyDescent="0.25"/>
    <row r="1647" ht="12.75" hidden="1" customHeight="1" x14ac:dyDescent="0.25"/>
    <row r="1648" ht="12.75" hidden="1" customHeight="1" x14ac:dyDescent="0.25"/>
    <row r="1649" ht="12.75" hidden="1" customHeight="1" x14ac:dyDescent="0.25"/>
    <row r="1650" ht="12.75" hidden="1" customHeight="1" x14ac:dyDescent="0.25"/>
    <row r="1651" ht="12.75" hidden="1" customHeight="1" x14ac:dyDescent="0.25"/>
    <row r="1652" ht="12.75" hidden="1" customHeight="1" x14ac:dyDescent="0.25"/>
    <row r="1653" ht="12.75" hidden="1" customHeight="1" x14ac:dyDescent="0.25"/>
    <row r="1654" ht="12.75" hidden="1" customHeight="1" x14ac:dyDescent="0.25"/>
    <row r="1655" ht="12.75" hidden="1" customHeight="1" x14ac:dyDescent="0.25"/>
    <row r="1656" ht="12.75" hidden="1" customHeight="1" x14ac:dyDescent="0.25"/>
    <row r="1657" ht="12.75" hidden="1" customHeight="1" x14ac:dyDescent="0.25"/>
    <row r="1658" ht="12.75" hidden="1" customHeight="1" x14ac:dyDescent="0.25"/>
    <row r="1659" ht="12.75" hidden="1" customHeight="1" x14ac:dyDescent="0.25"/>
    <row r="1660" ht="12.75" hidden="1" customHeight="1" x14ac:dyDescent="0.25"/>
    <row r="1661" ht="12.75" hidden="1" customHeight="1" x14ac:dyDescent="0.25"/>
    <row r="1662" ht="12.75" hidden="1" customHeight="1" x14ac:dyDescent="0.25"/>
    <row r="1663" ht="12.75" hidden="1" customHeight="1" x14ac:dyDescent="0.25"/>
    <row r="1664" ht="12.75" hidden="1" customHeight="1" x14ac:dyDescent="0.25"/>
    <row r="1665" ht="12.75" hidden="1" customHeight="1" x14ac:dyDescent="0.25"/>
    <row r="1666" ht="12.75" hidden="1" customHeight="1" x14ac:dyDescent="0.25"/>
    <row r="1667" ht="12.75" hidden="1" customHeight="1" x14ac:dyDescent="0.25"/>
    <row r="1668" ht="12.75" hidden="1" customHeight="1" x14ac:dyDescent="0.25"/>
    <row r="1669" ht="12.75" hidden="1" customHeight="1" x14ac:dyDescent="0.25"/>
    <row r="1670" ht="12.75" hidden="1" customHeight="1" x14ac:dyDescent="0.25"/>
    <row r="1671" ht="12.75" hidden="1" customHeight="1" x14ac:dyDescent="0.25"/>
    <row r="1672" ht="12.75" hidden="1" customHeight="1" x14ac:dyDescent="0.25"/>
    <row r="1673" ht="12.75" hidden="1" customHeight="1" x14ac:dyDescent="0.25"/>
    <row r="1674" ht="12.75" hidden="1" customHeight="1" x14ac:dyDescent="0.25"/>
    <row r="1675" ht="12.75" hidden="1" customHeight="1" x14ac:dyDescent="0.25"/>
    <row r="1676" ht="12.75" hidden="1" customHeight="1" x14ac:dyDescent="0.25"/>
    <row r="1677" ht="12.75" hidden="1" customHeight="1" x14ac:dyDescent="0.25"/>
    <row r="1678" ht="12.75" hidden="1" customHeight="1" x14ac:dyDescent="0.25"/>
    <row r="1679" ht="12.75" hidden="1" customHeight="1" x14ac:dyDescent="0.25"/>
    <row r="1680" ht="12.75" hidden="1" customHeight="1" x14ac:dyDescent="0.25"/>
    <row r="1681" ht="12.75" hidden="1" customHeight="1" x14ac:dyDescent="0.25"/>
    <row r="1682" ht="12.75" hidden="1" customHeight="1" x14ac:dyDescent="0.25"/>
    <row r="1683" ht="12.75" hidden="1" customHeight="1" x14ac:dyDescent="0.25"/>
    <row r="1684" ht="12.75" hidden="1" customHeight="1" x14ac:dyDescent="0.25"/>
    <row r="1685" ht="12.75" hidden="1" customHeight="1" x14ac:dyDescent="0.25"/>
    <row r="1686" ht="12.75" hidden="1" customHeight="1" x14ac:dyDescent="0.25"/>
    <row r="1687" ht="12.75" hidden="1" customHeight="1" x14ac:dyDescent="0.25"/>
    <row r="1688" ht="12.75" hidden="1" customHeight="1" x14ac:dyDescent="0.25"/>
    <row r="1689" ht="12.75" hidden="1" customHeight="1" x14ac:dyDescent="0.25"/>
    <row r="1690" ht="12.75" hidden="1" customHeight="1" x14ac:dyDescent="0.25"/>
    <row r="1691" ht="12.75" hidden="1" customHeight="1" x14ac:dyDescent="0.25"/>
    <row r="1692" ht="12.75" hidden="1" customHeight="1" x14ac:dyDescent="0.25"/>
    <row r="1693" ht="12.75" hidden="1" customHeight="1" x14ac:dyDescent="0.25"/>
    <row r="1694" ht="12.75" hidden="1" customHeight="1" x14ac:dyDescent="0.25"/>
    <row r="1695" ht="12.75" hidden="1" customHeight="1" x14ac:dyDescent="0.25"/>
    <row r="1696" ht="12.75" hidden="1" customHeight="1" x14ac:dyDescent="0.25"/>
    <row r="1697" ht="12.75" hidden="1" customHeight="1" x14ac:dyDescent="0.25"/>
    <row r="1698" ht="12.75" hidden="1" customHeight="1" x14ac:dyDescent="0.25"/>
    <row r="1699" ht="12.75" hidden="1" customHeight="1" x14ac:dyDescent="0.25"/>
    <row r="1700" ht="12.75" hidden="1" customHeight="1" x14ac:dyDescent="0.25"/>
    <row r="1701" ht="12.75" hidden="1" customHeight="1" x14ac:dyDescent="0.25"/>
    <row r="1702" ht="12.75" hidden="1" customHeight="1" x14ac:dyDescent="0.25"/>
    <row r="1703" ht="12.75" hidden="1" customHeight="1" x14ac:dyDescent="0.25"/>
    <row r="1704" ht="12.75" hidden="1" customHeight="1" x14ac:dyDescent="0.25"/>
    <row r="1705" ht="12.75" hidden="1" customHeight="1" x14ac:dyDescent="0.25"/>
    <row r="1706" ht="12.75" hidden="1" customHeight="1" x14ac:dyDescent="0.25"/>
    <row r="1707" ht="12.75" hidden="1" customHeight="1" x14ac:dyDescent="0.25"/>
    <row r="1708" ht="12.75" hidden="1" customHeight="1" x14ac:dyDescent="0.25"/>
    <row r="1709" ht="12.75" hidden="1" customHeight="1" x14ac:dyDescent="0.25"/>
    <row r="1710" ht="12.75" hidden="1" customHeight="1" x14ac:dyDescent="0.25"/>
    <row r="1711" ht="12.75" hidden="1" customHeight="1" x14ac:dyDescent="0.25"/>
    <row r="1712" ht="12.75" hidden="1" customHeight="1" x14ac:dyDescent="0.25"/>
    <row r="1713" ht="12.75" hidden="1" customHeight="1" x14ac:dyDescent="0.25"/>
    <row r="1714" ht="12.75" hidden="1" customHeight="1" x14ac:dyDescent="0.25"/>
    <row r="1715" ht="12.75" hidden="1" customHeight="1" x14ac:dyDescent="0.25"/>
    <row r="1716" ht="12.75" hidden="1" customHeight="1" x14ac:dyDescent="0.25"/>
    <row r="1717" ht="12.75" hidden="1" customHeight="1" x14ac:dyDescent="0.25"/>
    <row r="1718" ht="12.75" hidden="1" customHeight="1" x14ac:dyDescent="0.25"/>
    <row r="1719" ht="12.75" hidden="1" customHeight="1" x14ac:dyDescent="0.25"/>
    <row r="1720" ht="12.75" hidden="1" customHeight="1" x14ac:dyDescent="0.25"/>
    <row r="1721" ht="12.75" hidden="1" customHeight="1" x14ac:dyDescent="0.25"/>
    <row r="1722" ht="12.75" hidden="1" customHeight="1" x14ac:dyDescent="0.25"/>
    <row r="1723" ht="12.75" hidden="1" customHeight="1" x14ac:dyDescent="0.25"/>
    <row r="1724" ht="12.75" hidden="1" customHeight="1" x14ac:dyDescent="0.25"/>
    <row r="1725" ht="12.75" hidden="1" customHeight="1" x14ac:dyDescent="0.25"/>
    <row r="1726" ht="12.75" hidden="1" customHeight="1" x14ac:dyDescent="0.25"/>
    <row r="1727" ht="12.75" hidden="1" customHeight="1" x14ac:dyDescent="0.25"/>
    <row r="1728" ht="12.75" hidden="1" customHeight="1" x14ac:dyDescent="0.25"/>
    <row r="1729" ht="12.75" hidden="1" customHeight="1" x14ac:dyDescent="0.25"/>
    <row r="1730" ht="12.75" hidden="1" customHeight="1" x14ac:dyDescent="0.25"/>
    <row r="1731" ht="12.75" hidden="1" customHeight="1" x14ac:dyDescent="0.25"/>
    <row r="1732" ht="12.75" hidden="1" customHeight="1" x14ac:dyDescent="0.25"/>
    <row r="1733" ht="12.75" hidden="1" customHeight="1" x14ac:dyDescent="0.25"/>
    <row r="1734" ht="12.75" hidden="1" customHeight="1" x14ac:dyDescent="0.25"/>
    <row r="1735" ht="12.75" hidden="1" customHeight="1" x14ac:dyDescent="0.25"/>
    <row r="1736" ht="12.75" hidden="1" customHeight="1" x14ac:dyDescent="0.25"/>
    <row r="1737" ht="12.75" hidden="1" customHeight="1" x14ac:dyDescent="0.25"/>
    <row r="1738" ht="12.75" hidden="1" customHeight="1" x14ac:dyDescent="0.25"/>
    <row r="1739" ht="12.75" hidden="1" customHeight="1" x14ac:dyDescent="0.25"/>
    <row r="1740" ht="12.75" hidden="1" customHeight="1" x14ac:dyDescent="0.25"/>
    <row r="1741" ht="12.75" hidden="1" customHeight="1" x14ac:dyDescent="0.25"/>
    <row r="1742" ht="12.75" hidden="1" customHeight="1" x14ac:dyDescent="0.25"/>
    <row r="1743" ht="12.75" hidden="1" customHeight="1" x14ac:dyDescent="0.25"/>
    <row r="1744" ht="12.75" hidden="1" customHeight="1" x14ac:dyDescent="0.25"/>
    <row r="1745" ht="12.75" hidden="1" customHeight="1" x14ac:dyDescent="0.25"/>
    <row r="1746" ht="12.75" hidden="1" customHeight="1" x14ac:dyDescent="0.25"/>
    <row r="1747" ht="12.75" hidden="1" customHeight="1" x14ac:dyDescent="0.25"/>
    <row r="1748" ht="12.75" hidden="1" customHeight="1" x14ac:dyDescent="0.25"/>
    <row r="1749" ht="12.75" hidden="1" customHeight="1" x14ac:dyDescent="0.25"/>
    <row r="1750" ht="12.75" hidden="1" customHeight="1" x14ac:dyDescent="0.25"/>
    <row r="1751" ht="12.75" hidden="1" customHeight="1" x14ac:dyDescent="0.25"/>
    <row r="1752" ht="12.75" hidden="1" customHeight="1" x14ac:dyDescent="0.25"/>
    <row r="1753" ht="12.75" hidden="1" customHeight="1" x14ac:dyDescent="0.25"/>
    <row r="1754" ht="12.75" hidden="1" customHeight="1" x14ac:dyDescent="0.25"/>
    <row r="1755" ht="12.75" hidden="1" customHeight="1" x14ac:dyDescent="0.25"/>
    <row r="1756" ht="12.75" hidden="1" customHeight="1" x14ac:dyDescent="0.25"/>
    <row r="1757" ht="12.75" hidden="1" customHeight="1" x14ac:dyDescent="0.25"/>
    <row r="1758" ht="12.75" hidden="1" customHeight="1" x14ac:dyDescent="0.25"/>
    <row r="1759" ht="12.75" hidden="1" customHeight="1" x14ac:dyDescent="0.25"/>
    <row r="1760" ht="12.75" hidden="1" customHeight="1" x14ac:dyDescent="0.25"/>
    <row r="1761" ht="12.75" hidden="1" customHeight="1" x14ac:dyDescent="0.25"/>
    <row r="1762" ht="12.75" hidden="1" customHeight="1" x14ac:dyDescent="0.25"/>
    <row r="1763" ht="12.75" hidden="1" customHeight="1" x14ac:dyDescent="0.25"/>
    <row r="1764" ht="12.75" hidden="1" customHeight="1" x14ac:dyDescent="0.25"/>
    <row r="1765" ht="12.75" hidden="1" customHeight="1" x14ac:dyDescent="0.25"/>
    <row r="1766" ht="12.75" hidden="1" customHeight="1" x14ac:dyDescent="0.25"/>
    <row r="1767" ht="12.75" hidden="1" customHeight="1" x14ac:dyDescent="0.25"/>
    <row r="1768" ht="12.75" hidden="1" customHeight="1" x14ac:dyDescent="0.25"/>
    <row r="1769" ht="12.75" hidden="1" customHeight="1" x14ac:dyDescent="0.25"/>
    <row r="1770" ht="12.75" hidden="1" customHeight="1" x14ac:dyDescent="0.25"/>
    <row r="1771" ht="12.75" hidden="1" customHeight="1" x14ac:dyDescent="0.25"/>
    <row r="1772" ht="12.75" hidden="1" customHeight="1" x14ac:dyDescent="0.25"/>
    <row r="1773" ht="12.75" hidden="1" customHeight="1" x14ac:dyDescent="0.25"/>
    <row r="1774" ht="12.75" hidden="1" customHeight="1" x14ac:dyDescent="0.25"/>
    <row r="1775" ht="12.75" hidden="1" customHeight="1" x14ac:dyDescent="0.25"/>
    <row r="1776" ht="12.75" hidden="1" customHeight="1" x14ac:dyDescent="0.25"/>
    <row r="1777" ht="12.75" hidden="1" customHeight="1" x14ac:dyDescent="0.25"/>
    <row r="1778" ht="12.75" hidden="1" customHeight="1" x14ac:dyDescent="0.25"/>
    <row r="1779" ht="12.75" hidden="1" customHeight="1" x14ac:dyDescent="0.25"/>
    <row r="1780" ht="12.75" hidden="1" customHeight="1" x14ac:dyDescent="0.25"/>
    <row r="1781" ht="12.75" hidden="1" customHeight="1" x14ac:dyDescent="0.25"/>
    <row r="1782" ht="12.75" hidden="1" customHeight="1" x14ac:dyDescent="0.25"/>
    <row r="1783" ht="12.75" hidden="1" customHeight="1" x14ac:dyDescent="0.25"/>
    <row r="1784" ht="12.75" hidden="1" customHeight="1" x14ac:dyDescent="0.25"/>
    <row r="1785" ht="12.75" hidden="1" customHeight="1" x14ac:dyDescent="0.25"/>
    <row r="1786" ht="12.75" hidden="1" customHeight="1" x14ac:dyDescent="0.25"/>
    <row r="1787" ht="12.75" hidden="1" customHeight="1" x14ac:dyDescent="0.25"/>
    <row r="1788" ht="12.75" hidden="1" customHeight="1" x14ac:dyDescent="0.25"/>
    <row r="1789" ht="12.75" hidden="1" customHeight="1" x14ac:dyDescent="0.25"/>
    <row r="1790" ht="12.75" hidden="1" customHeight="1" x14ac:dyDescent="0.25"/>
    <row r="1791" ht="12.75" hidden="1" customHeight="1" x14ac:dyDescent="0.25"/>
    <row r="1792" ht="12.75" hidden="1" customHeight="1" x14ac:dyDescent="0.25"/>
    <row r="1793" ht="12.75" hidden="1" customHeight="1" x14ac:dyDescent="0.25"/>
    <row r="1794" ht="12.75" hidden="1" customHeight="1" x14ac:dyDescent="0.25"/>
    <row r="1795" ht="12.75" hidden="1" customHeight="1" x14ac:dyDescent="0.25"/>
    <row r="1796" ht="12.75" hidden="1" customHeight="1" x14ac:dyDescent="0.25"/>
    <row r="1797" ht="12.75" hidden="1" customHeight="1" x14ac:dyDescent="0.25"/>
    <row r="1798" ht="12.75" hidden="1" customHeight="1" x14ac:dyDescent="0.25"/>
    <row r="1799" ht="12.75" hidden="1" customHeight="1" x14ac:dyDescent="0.25"/>
    <row r="1800" ht="12.75" hidden="1" customHeight="1" x14ac:dyDescent="0.25"/>
    <row r="1801" ht="12.75" hidden="1" customHeight="1" x14ac:dyDescent="0.25"/>
    <row r="1802" ht="12.75" hidden="1" customHeight="1" x14ac:dyDescent="0.25"/>
    <row r="1803" ht="12.75" hidden="1" customHeight="1" x14ac:dyDescent="0.25"/>
    <row r="1804" ht="12.75" hidden="1" customHeight="1" x14ac:dyDescent="0.25"/>
    <row r="1805" ht="12.75" hidden="1" customHeight="1" x14ac:dyDescent="0.25"/>
    <row r="1806" ht="12.75" hidden="1" customHeight="1" x14ac:dyDescent="0.25"/>
    <row r="1807" ht="12.75" hidden="1" customHeight="1" x14ac:dyDescent="0.25"/>
    <row r="1808" ht="12.75" hidden="1" customHeight="1" x14ac:dyDescent="0.25"/>
    <row r="1809" ht="12.75" hidden="1" customHeight="1" x14ac:dyDescent="0.25"/>
    <row r="1810" ht="12.75" hidden="1" customHeight="1" x14ac:dyDescent="0.25"/>
    <row r="1811" ht="12.75" hidden="1" customHeight="1" x14ac:dyDescent="0.25"/>
    <row r="1812" ht="12.75" hidden="1" customHeight="1" x14ac:dyDescent="0.25"/>
    <row r="1813" ht="12.75" hidden="1" customHeight="1" x14ac:dyDescent="0.25"/>
    <row r="1814" ht="12.75" hidden="1" customHeight="1" x14ac:dyDescent="0.25"/>
    <row r="1815" ht="12.75" hidden="1" customHeight="1" x14ac:dyDescent="0.25"/>
    <row r="1816" ht="12.75" hidden="1" customHeight="1" x14ac:dyDescent="0.25"/>
    <row r="1817" ht="12.75" hidden="1" customHeight="1" x14ac:dyDescent="0.25"/>
    <row r="1818" ht="12.75" hidden="1" customHeight="1" x14ac:dyDescent="0.25"/>
    <row r="1819" ht="12.75" hidden="1" customHeight="1" x14ac:dyDescent="0.25"/>
    <row r="1820" ht="12.75" hidden="1" customHeight="1" x14ac:dyDescent="0.25"/>
    <row r="1821" ht="12.75" hidden="1" customHeight="1" x14ac:dyDescent="0.25"/>
    <row r="1822" ht="12.75" hidden="1" customHeight="1" x14ac:dyDescent="0.25"/>
    <row r="1823" ht="12.75" hidden="1" customHeight="1" x14ac:dyDescent="0.25"/>
    <row r="1824" ht="12.75" hidden="1" customHeight="1" x14ac:dyDescent="0.25"/>
    <row r="1825" ht="12.75" hidden="1" customHeight="1" x14ac:dyDescent="0.25"/>
    <row r="1826" ht="12.75" hidden="1" customHeight="1" x14ac:dyDescent="0.25"/>
    <row r="1827" ht="12.75" hidden="1" customHeight="1" x14ac:dyDescent="0.25"/>
    <row r="1828" ht="12.75" hidden="1" customHeight="1" x14ac:dyDescent="0.25"/>
    <row r="1829" ht="12.75" hidden="1" customHeight="1" x14ac:dyDescent="0.25"/>
    <row r="1830" ht="12.75" hidden="1" customHeight="1" x14ac:dyDescent="0.25"/>
    <row r="1831" ht="12.75" hidden="1" customHeight="1" x14ac:dyDescent="0.25"/>
    <row r="1832" ht="12.75" hidden="1" customHeight="1" x14ac:dyDescent="0.25"/>
    <row r="1833" ht="12.75" hidden="1" customHeight="1" x14ac:dyDescent="0.25"/>
    <row r="1834" ht="12.75" hidden="1" customHeight="1" x14ac:dyDescent="0.25"/>
    <row r="1835" ht="12.75" hidden="1" customHeight="1" x14ac:dyDescent="0.25"/>
    <row r="1836" ht="12.75" hidden="1" customHeight="1" x14ac:dyDescent="0.25"/>
    <row r="1837" ht="12.75" hidden="1" customHeight="1" x14ac:dyDescent="0.25"/>
    <row r="1838" ht="12.75" hidden="1" customHeight="1" x14ac:dyDescent="0.25"/>
    <row r="1839" ht="12.75" hidden="1" customHeight="1" x14ac:dyDescent="0.25"/>
    <row r="1840" ht="12.75" hidden="1" customHeight="1" x14ac:dyDescent="0.25"/>
    <row r="1841" ht="12.75" hidden="1" customHeight="1" x14ac:dyDescent="0.25"/>
    <row r="1842" ht="12.75" hidden="1" customHeight="1" x14ac:dyDescent="0.25"/>
    <row r="1843" ht="12.75" hidden="1" customHeight="1" x14ac:dyDescent="0.25"/>
    <row r="1844" ht="12.75" hidden="1" customHeight="1" x14ac:dyDescent="0.25"/>
    <row r="1845" ht="12.75" hidden="1" customHeight="1" x14ac:dyDescent="0.25"/>
    <row r="1846" ht="12.75" hidden="1" customHeight="1" x14ac:dyDescent="0.25"/>
    <row r="1847" ht="12.75" hidden="1" customHeight="1" x14ac:dyDescent="0.25"/>
    <row r="1848" ht="12.75" hidden="1" customHeight="1" x14ac:dyDescent="0.25"/>
    <row r="1849" ht="12.75" hidden="1" customHeight="1" x14ac:dyDescent="0.25"/>
    <row r="1850" ht="12.75" hidden="1" customHeight="1" x14ac:dyDescent="0.25"/>
    <row r="1851" ht="12.75" hidden="1" customHeight="1" x14ac:dyDescent="0.25"/>
    <row r="1852" ht="12.75" hidden="1" customHeight="1" x14ac:dyDescent="0.25"/>
    <row r="1853" ht="12.75" hidden="1" customHeight="1" x14ac:dyDescent="0.25"/>
    <row r="1854" ht="12.75" hidden="1" customHeight="1" x14ac:dyDescent="0.25"/>
    <row r="1855" ht="12.75" hidden="1" customHeight="1" x14ac:dyDescent="0.25"/>
    <row r="1856" ht="12.75" hidden="1" customHeight="1" x14ac:dyDescent="0.25"/>
    <row r="1857" ht="12.75" hidden="1" customHeight="1" x14ac:dyDescent="0.25"/>
    <row r="1858" ht="12.75" hidden="1" customHeight="1" x14ac:dyDescent="0.25"/>
    <row r="1859" ht="12.75" hidden="1" customHeight="1" x14ac:dyDescent="0.25"/>
    <row r="1860" ht="12.75" hidden="1" customHeight="1" x14ac:dyDescent="0.25"/>
    <row r="1861" ht="12.75" hidden="1" customHeight="1" x14ac:dyDescent="0.25"/>
    <row r="1862" ht="12.75" hidden="1" customHeight="1" x14ac:dyDescent="0.25"/>
    <row r="1863" ht="12.75" hidden="1" customHeight="1" x14ac:dyDescent="0.25"/>
    <row r="1864" ht="12.75" hidden="1" customHeight="1" x14ac:dyDescent="0.25"/>
    <row r="1865" ht="12.75" hidden="1" customHeight="1" x14ac:dyDescent="0.25"/>
    <row r="1866" ht="12.75" hidden="1" customHeight="1" x14ac:dyDescent="0.25"/>
    <row r="1867" ht="12.75" hidden="1" customHeight="1" x14ac:dyDescent="0.25"/>
    <row r="1868" ht="12.75" hidden="1" customHeight="1" x14ac:dyDescent="0.25"/>
    <row r="1869" ht="12.75" hidden="1" customHeight="1" x14ac:dyDescent="0.25"/>
    <row r="1870" ht="12.75" hidden="1" customHeight="1" x14ac:dyDescent="0.25"/>
    <row r="1871" ht="12.75" hidden="1" customHeight="1" x14ac:dyDescent="0.25"/>
    <row r="1872" ht="12.75" hidden="1" customHeight="1" x14ac:dyDescent="0.25"/>
    <row r="1873" ht="12.75" hidden="1" customHeight="1" x14ac:dyDescent="0.25"/>
    <row r="1874" ht="12.75" hidden="1" customHeight="1" x14ac:dyDescent="0.25"/>
    <row r="1875" ht="12.75" hidden="1" customHeight="1" x14ac:dyDescent="0.25"/>
    <row r="1876" ht="12.75" hidden="1" customHeight="1" x14ac:dyDescent="0.25"/>
    <row r="1877" ht="12.75" hidden="1" customHeight="1" x14ac:dyDescent="0.25"/>
    <row r="1878" ht="12.75" hidden="1" customHeight="1" x14ac:dyDescent="0.25"/>
    <row r="1879" ht="12.75" hidden="1" customHeight="1" x14ac:dyDescent="0.25"/>
    <row r="1880" ht="12.75" hidden="1" customHeight="1" x14ac:dyDescent="0.25"/>
    <row r="1881" ht="12.75" hidden="1" customHeight="1" x14ac:dyDescent="0.25"/>
    <row r="1882" ht="12.75" hidden="1" customHeight="1" x14ac:dyDescent="0.25"/>
    <row r="1883" ht="12.75" hidden="1" customHeight="1" x14ac:dyDescent="0.25"/>
    <row r="1884" ht="12.75" hidden="1" customHeight="1" x14ac:dyDescent="0.25"/>
    <row r="1885" ht="12.75" hidden="1" customHeight="1" x14ac:dyDescent="0.25"/>
    <row r="1886" ht="12.75" hidden="1" customHeight="1" x14ac:dyDescent="0.25"/>
    <row r="1887" ht="12.75" hidden="1" customHeight="1" x14ac:dyDescent="0.25"/>
    <row r="1888" ht="12.75" hidden="1" customHeight="1" x14ac:dyDescent="0.25"/>
    <row r="1889" ht="12.75" hidden="1" customHeight="1" x14ac:dyDescent="0.25"/>
    <row r="1890" ht="12.75" hidden="1" customHeight="1" x14ac:dyDescent="0.25"/>
    <row r="1891" ht="12.75" hidden="1" customHeight="1" x14ac:dyDescent="0.25"/>
    <row r="1892" ht="12.75" hidden="1" customHeight="1" x14ac:dyDescent="0.25"/>
    <row r="1893" ht="12.75" hidden="1" customHeight="1" x14ac:dyDescent="0.25"/>
    <row r="1894" ht="12.75" hidden="1" customHeight="1" x14ac:dyDescent="0.25"/>
    <row r="1895" ht="12.75" hidden="1" customHeight="1" x14ac:dyDescent="0.25"/>
    <row r="1896" ht="12.75" hidden="1" customHeight="1" x14ac:dyDescent="0.25"/>
    <row r="1897" ht="12.75" hidden="1" customHeight="1" x14ac:dyDescent="0.25"/>
    <row r="1898" ht="12.75" hidden="1" customHeight="1" x14ac:dyDescent="0.25"/>
    <row r="1899" ht="12.75" hidden="1" customHeight="1" x14ac:dyDescent="0.25"/>
    <row r="1900" ht="12.75" hidden="1" customHeight="1" x14ac:dyDescent="0.25"/>
    <row r="1901" ht="12.75" hidden="1" customHeight="1" x14ac:dyDescent="0.25"/>
    <row r="1902" ht="12.75" hidden="1" customHeight="1" x14ac:dyDescent="0.25"/>
    <row r="1903" ht="12.75" hidden="1" customHeight="1" x14ac:dyDescent="0.25"/>
    <row r="1904" ht="12.75" hidden="1" customHeight="1" x14ac:dyDescent="0.25"/>
    <row r="1905" ht="12.75" hidden="1" customHeight="1" x14ac:dyDescent="0.25"/>
    <row r="1906" ht="12.75" hidden="1" customHeight="1" x14ac:dyDescent="0.25"/>
    <row r="1907" ht="12.75" hidden="1" customHeight="1" x14ac:dyDescent="0.25"/>
    <row r="1908" ht="12.75" hidden="1" customHeight="1" x14ac:dyDescent="0.25"/>
    <row r="1909" ht="12.75" hidden="1" customHeight="1" x14ac:dyDescent="0.25"/>
    <row r="1910" ht="12.75" hidden="1" customHeight="1" x14ac:dyDescent="0.25"/>
    <row r="1911" ht="12.75" hidden="1" customHeight="1" x14ac:dyDescent="0.25"/>
    <row r="1912" ht="12.75" hidden="1" customHeight="1" x14ac:dyDescent="0.25"/>
    <row r="1913" ht="12.75" hidden="1" customHeight="1" x14ac:dyDescent="0.25"/>
    <row r="1914" ht="12.75" hidden="1" customHeight="1" x14ac:dyDescent="0.25"/>
    <row r="1915" ht="12.75" hidden="1" customHeight="1" x14ac:dyDescent="0.25"/>
    <row r="1916" ht="12.75" hidden="1" customHeight="1" x14ac:dyDescent="0.25"/>
    <row r="1917" ht="12.75" hidden="1" customHeight="1" x14ac:dyDescent="0.25"/>
    <row r="1918" ht="12.75" hidden="1" customHeight="1" x14ac:dyDescent="0.25"/>
    <row r="1919" ht="12.75" hidden="1" customHeight="1" x14ac:dyDescent="0.25"/>
    <row r="1920" ht="12.75" hidden="1" customHeight="1" x14ac:dyDescent="0.25"/>
    <row r="1921" ht="12.75" hidden="1" customHeight="1" x14ac:dyDescent="0.25"/>
    <row r="1922" ht="12.75" hidden="1" customHeight="1" x14ac:dyDescent="0.25"/>
    <row r="1923" ht="12.75" hidden="1" customHeight="1" x14ac:dyDescent="0.25"/>
    <row r="1924" ht="12.75" hidden="1" customHeight="1" x14ac:dyDescent="0.25"/>
    <row r="1925" ht="12.75" hidden="1" customHeight="1" x14ac:dyDescent="0.25"/>
    <row r="1926" ht="12.75" hidden="1" customHeight="1" x14ac:dyDescent="0.25"/>
    <row r="1927" ht="12.75" hidden="1" customHeight="1" x14ac:dyDescent="0.25"/>
    <row r="1928" ht="12.75" hidden="1" customHeight="1" x14ac:dyDescent="0.25"/>
    <row r="1929" ht="12.75" hidden="1" customHeight="1" x14ac:dyDescent="0.25"/>
    <row r="1930" ht="12.75" hidden="1" customHeight="1" x14ac:dyDescent="0.25"/>
    <row r="1931" ht="12.75" hidden="1" customHeight="1" x14ac:dyDescent="0.25"/>
    <row r="1932" ht="12.75" hidden="1" customHeight="1" x14ac:dyDescent="0.25"/>
    <row r="1933" ht="12.75" hidden="1" customHeight="1" x14ac:dyDescent="0.25"/>
    <row r="1934" ht="12.75" hidden="1" customHeight="1" x14ac:dyDescent="0.25"/>
    <row r="1935" ht="12.75" hidden="1" customHeight="1" x14ac:dyDescent="0.25"/>
    <row r="1936" ht="12.75" hidden="1" customHeight="1" x14ac:dyDescent="0.25"/>
    <row r="1937" ht="12.75" hidden="1" customHeight="1" x14ac:dyDescent="0.25"/>
    <row r="1938" ht="12.75" hidden="1" customHeight="1" x14ac:dyDescent="0.25"/>
    <row r="1939" ht="12.75" hidden="1" customHeight="1" x14ac:dyDescent="0.25"/>
    <row r="1940" ht="12.75" hidden="1" customHeight="1" x14ac:dyDescent="0.25"/>
    <row r="1941" ht="12.75" hidden="1" customHeight="1" x14ac:dyDescent="0.25"/>
    <row r="1942" ht="12.75" hidden="1" customHeight="1" x14ac:dyDescent="0.25"/>
    <row r="1943" ht="12.75" hidden="1" customHeight="1" x14ac:dyDescent="0.25"/>
    <row r="1944" ht="12.75" hidden="1" customHeight="1" x14ac:dyDescent="0.25"/>
    <row r="1945" ht="12.75" hidden="1" customHeight="1" x14ac:dyDescent="0.25"/>
    <row r="1946" ht="12.75" hidden="1" customHeight="1" x14ac:dyDescent="0.25"/>
    <row r="1947" ht="12.75" hidden="1" customHeight="1" x14ac:dyDescent="0.25"/>
    <row r="1948" ht="12.75" hidden="1" customHeight="1" x14ac:dyDescent="0.25"/>
    <row r="1949" ht="12.75" hidden="1" customHeight="1" x14ac:dyDescent="0.25"/>
    <row r="1950" ht="12.75" hidden="1" customHeight="1" x14ac:dyDescent="0.25"/>
    <row r="1951" ht="12.75" hidden="1" customHeight="1" x14ac:dyDescent="0.25"/>
    <row r="1952" ht="12.75" hidden="1" customHeight="1" x14ac:dyDescent="0.25"/>
    <row r="1953" ht="12.75" hidden="1" customHeight="1" x14ac:dyDescent="0.25"/>
    <row r="1954" ht="12.75" hidden="1" customHeight="1" x14ac:dyDescent="0.25"/>
    <row r="1955" ht="12.75" hidden="1" customHeight="1" x14ac:dyDescent="0.25"/>
    <row r="1956" ht="12.75" hidden="1" customHeight="1" x14ac:dyDescent="0.25"/>
    <row r="1957" ht="12.75" hidden="1" customHeight="1" x14ac:dyDescent="0.25"/>
    <row r="1958" ht="12.75" hidden="1" customHeight="1" x14ac:dyDescent="0.25"/>
    <row r="1959" ht="12.75" hidden="1" customHeight="1" x14ac:dyDescent="0.25"/>
    <row r="1960" ht="12.75" hidden="1" customHeight="1" x14ac:dyDescent="0.25"/>
    <row r="1961" ht="12.75" hidden="1" customHeight="1" x14ac:dyDescent="0.25"/>
    <row r="1962" ht="12.75" hidden="1" customHeight="1" x14ac:dyDescent="0.25"/>
    <row r="1963" ht="12.75" hidden="1" customHeight="1" x14ac:dyDescent="0.25"/>
    <row r="1964" ht="12.75" hidden="1" customHeight="1" x14ac:dyDescent="0.25"/>
    <row r="1965" ht="12.75" hidden="1" customHeight="1" x14ac:dyDescent="0.25"/>
    <row r="1966" ht="12.75" hidden="1" customHeight="1" x14ac:dyDescent="0.25"/>
    <row r="1967" ht="12.75" hidden="1" customHeight="1" x14ac:dyDescent="0.25"/>
    <row r="1968" ht="12.75" hidden="1" customHeight="1" x14ac:dyDescent="0.25"/>
    <row r="1969" ht="12.75" hidden="1" customHeight="1" x14ac:dyDescent="0.25"/>
    <row r="1970" ht="12.75" hidden="1" customHeight="1" x14ac:dyDescent="0.25"/>
    <row r="1971" ht="12.75" hidden="1" customHeight="1" x14ac:dyDescent="0.25"/>
    <row r="1972" ht="12.75" hidden="1" customHeight="1" x14ac:dyDescent="0.25"/>
    <row r="1973" ht="12.75" hidden="1" customHeight="1" x14ac:dyDescent="0.25"/>
    <row r="1974" ht="12.75" hidden="1" customHeight="1" x14ac:dyDescent="0.25"/>
    <row r="1975" ht="12.75" hidden="1" customHeight="1" x14ac:dyDescent="0.25"/>
    <row r="1976" ht="12.75" hidden="1" customHeight="1" x14ac:dyDescent="0.25"/>
    <row r="1977" ht="12.75" hidden="1" customHeight="1" x14ac:dyDescent="0.25"/>
    <row r="1978" ht="12.75" hidden="1" customHeight="1" x14ac:dyDescent="0.25"/>
    <row r="1979" ht="12.75" hidden="1" customHeight="1" x14ac:dyDescent="0.25"/>
    <row r="1980" ht="12.75" hidden="1" customHeight="1" x14ac:dyDescent="0.25"/>
    <row r="1981" ht="12.75" hidden="1" customHeight="1" x14ac:dyDescent="0.25"/>
    <row r="1982" ht="12.75" hidden="1" customHeight="1" x14ac:dyDescent="0.25"/>
    <row r="1983" ht="12.75" hidden="1" customHeight="1" x14ac:dyDescent="0.25"/>
    <row r="1984" ht="12.75" hidden="1" customHeight="1" x14ac:dyDescent="0.25"/>
    <row r="1985" ht="12.75" hidden="1" customHeight="1" x14ac:dyDescent="0.25"/>
    <row r="1986" ht="12.75" hidden="1" customHeight="1" x14ac:dyDescent="0.25"/>
    <row r="1987" ht="12.75" hidden="1" customHeight="1" x14ac:dyDescent="0.25"/>
    <row r="1988" ht="12.75" hidden="1" customHeight="1" x14ac:dyDescent="0.25"/>
    <row r="1989" ht="12.75" hidden="1" customHeight="1" x14ac:dyDescent="0.25"/>
    <row r="1990" ht="12.75" hidden="1" customHeight="1" x14ac:dyDescent="0.25"/>
    <row r="1991" ht="12.75" hidden="1" customHeight="1" x14ac:dyDescent="0.25"/>
    <row r="1992" ht="12.75" hidden="1" customHeight="1" x14ac:dyDescent="0.25"/>
    <row r="1993" ht="12.75" hidden="1" customHeight="1" x14ac:dyDescent="0.25"/>
    <row r="1994" ht="12.75" hidden="1" customHeight="1" x14ac:dyDescent="0.25"/>
    <row r="1995" ht="12.75" hidden="1" customHeight="1" x14ac:dyDescent="0.25"/>
    <row r="1996" ht="12.75" hidden="1" customHeight="1" x14ac:dyDescent="0.25"/>
    <row r="1997" ht="12.75" hidden="1" customHeight="1" x14ac:dyDescent="0.25"/>
    <row r="1998" ht="12.75" hidden="1" customHeight="1" x14ac:dyDescent="0.25"/>
    <row r="1999" ht="12.75" hidden="1" customHeight="1" x14ac:dyDescent="0.25"/>
    <row r="2000" ht="12.75" hidden="1" customHeight="1" x14ac:dyDescent="0.25"/>
    <row r="2001" ht="12.75" hidden="1" customHeight="1" x14ac:dyDescent="0.25"/>
    <row r="2002" ht="12.75" hidden="1" customHeight="1" x14ac:dyDescent="0.25"/>
    <row r="2003" ht="12.75" hidden="1" customHeight="1" x14ac:dyDescent="0.25"/>
    <row r="2004" ht="12.75" hidden="1" customHeight="1" x14ac:dyDescent="0.25"/>
    <row r="2005" ht="12.75" hidden="1" customHeight="1" x14ac:dyDescent="0.25"/>
    <row r="2006" ht="12.75" hidden="1" customHeight="1" x14ac:dyDescent="0.25"/>
    <row r="2007" ht="12.75" hidden="1" customHeight="1" x14ac:dyDescent="0.25"/>
    <row r="2008" ht="12.75" hidden="1" customHeight="1" x14ac:dyDescent="0.25"/>
    <row r="2009" ht="12.75" hidden="1" customHeight="1" x14ac:dyDescent="0.25"/>
    <row r="2010" ht="12.75" hidden="1" customHeight="1" x14ac:dyDescent="0.25"/>
    <row r="2011" ht="12.75" hidden="1" customHeight="1" x14ac:dyDescent="0.25"/>
    <row r="2012" ht="12.75" hidden="1" customHeight="1" x14ac:dyDescent="0.25"/>
    <row r="2013" ht="12.75" hidden="1" customHeight="1" x14ac:dyDescent="0.25"/>
    <row r="2014" ht="12.75" hidden="1" customHeight="1" x14ac:dyDescent="0.25"/>
    <row r="2015" ht="12.75" hidden="1" customHeight="1" x14ac:dyDescent="0.25"/>
    <row r="2016" ht="12.75" hidden="1" customHeight="1" x14ac:dyDescent="0.25"/>
    <row r="2017" ht="12.75" hidden="1" customHeight="1" x14ac:dyDescent="0.25"/>
    <row r="2018" ht="12.75" hidden="1" customHeight="1" x14ac:dyDescent="0.25"/>
    <row r="2019" ht="12.75" hidden="1" customHeight="1" x14ac:dyDescent="0.25"/>
    <row r="2020" ht="12.75" hidden="1" customHeight="1" x14ac:dyDescent="0.25"/>
    <row r="2021" ht="12.75" hidden="1" customHeight="1" x14ac:dyDescent="0.25"/>
    <row r="2022" ht="12.75" hidden="1" customHeight="1" x14ac:dyDescent="0.25"/>
    <row r="2023" ht="12.75" hidden="1" customHeight="1" x14ac:dyDescent="0.25"/>
    <row r="2024" ht="12.75" hidden="1" customHeight="1" x14ac:dyDescent="0.25"/>
    <row r="2025" ht="12.75" hidden="1" customHeight="1" x14ac:dyDescent="0.25"/>
    <row r="2026" ht="12.75" hidden="1" customHeight="1" x14ac:dyDescent="0.25"/>
    <row r="2027" ht="12.75" hidden="1" customHeight="1" x14ac:dyDescent="0.25"/>
    <row r="2028" ht="12.75" hidden="1" customHeight="1" x14ac:dyDescent="0.25"/>
    <row r="2029" ht="12.75" hidden="1" customHeight="1" x14ac:dyDescent="0.25"/>
    <row r="2030" ht="12.75" hidden="1" customHeight="1" x14ac:dyDescent="0.25"/>
    <row r="2031" ht="12.75" hidden="1" customHeight="1" x14ac:dyDescent="0.25"/>
    <row r="2032" ht="12.75" hidden="1" customHeight="1" x14ac:dyDescent="0.25"/>
    <row r="2033" ht="12.75" hidden="1" customHeight="1" x14ac:dyDescent="0.25"/>
    <row r="2034" ht="12.75" hidden="1" customHeight="1" x14ac:dyDescent="0.25"/>
    <row r="2035" ht="12.75" hidden="1" customHeight="1" x14ac:dyDescent="0.25"/>
    <row r="2036" ht="12.75" hidden="1" customHeight="1" x14ac:dyDescent="0.25"/>
    <row r="2037" ht="12.75" hidden="1" customHeight="1" x14ac:dyDescent="0.25"/>
    <row r="2038" ht="12.75" hidden="1" customHeight="1" x14ac:dyDescent="0.25"/>
    <row r="2039" ht="12.75" hidden="1" customHeight="1" x14ac:dyDescent="0.25"/>
    <row r="2040" ht="12.75" hidden="1" customHeight="1" x14ac:dyDescent="0.25"/>
    <row r="2041" ht="12.75" hidden="1" customHeight="1" x14ac:dyDescent="0.25"/>
    <row r="2042" ht="12.75" hidden="1" customHeight="1" x14ac:dyDescent="0.25"/>
    <row r="2043" ht="12.75" hidden="1" customHeight="1" x14ac:dyDescent="0.25"/>
    <row r="2044" ht="12.75" hidden="1" customHeight="1" x14ac:dyDescent="0.25"/>
    <row r="2045" ht="12.75" hidden="1" customHeight="1" x14ac:dyDescent="0.25"/>
    <row r="2046" ht="12.75" hidden="1" customHeight="1" x14ac:dyDescent="0.25"/>
    <row r="2047" ht="12.75" hidden="1" customHeight="1" x14ac:dyDescent="0.25"/>
    <row r="2048" ht="12.75" hidden="1" customHeight="1" x14ac:dyDescent="0.25"/>
    <row r="2049" ht="12.75" hidden="1" customHeight="1" x14ac:dyDescent="0.25"/>
    <row r="2050" ht="12.75" hidden="1" customHeight="1" x14ac:dyDescent="0.25"/>
    <row r="2051" ht="12.75" hidden="1" customHeight="1" x14ac:dyDescent="0.25"/>
    <row r="2052" ht="12.75" hidden="1" customHeight="1" x14ac:dyDescent="0.25"/>
    <row r="2053" ht="12.75" hidden="1" customHeight="1" x14ac:dyDescent="0.25"/>
    <row r="2054" ht="12.75" hidden="1" customHeight="1" x14ac:dyDescent="0.25"/>
    <row r="2055" ht="12.75" hidden="1" customHeight="1" x14ac:dyDescent="0.25"/>
    <row r="2056" ht="12.75" hidden="1" customHeight="1" x14ac:dyDescent="0.25"/>
    <row r="2057" ht="12.75" hidden="1" customHeight="1" x14ac:dyDescent="0.25"/>
    <row r="2058" ht="12.75" hidden="1" customHeight="1" x14ac:dyDescent="0.25"/>
    <row r="2059" ht="12.75" hidden="1" customHeight="1" x14ac:dyDescent="0.25"/>
    <row r="2060" ht="12.75" hidden="1" customHeight="1" x14ac:dyDescent="0.25"/>
    <row r="2061" ht="12.75" hidden="1" customHeight="1" x14ac:dyDescent="0.25"/>
    <row r="2062" ht="12.75" hidden="1" customHeight="1" x14ac:dyDescent="0.25"/>
    <row r="2063" ht="12.75" hidden="1" customHeight="1" x14ac:dyDescent="0.25"/>
    <row r="2064" ht="12.75" hidden="1" customHeight="1" x14ac:dyDescent="0.25"/>
    <row r="2065" ht="12.75" hidden="1" customHeight="1" x14ac:dyDescent="0.25"/>
    <row r="2066" ht="12.75" hidden="1" customHeight="1" x14ac:dyDescent="0.25"/>
    <row r="2067" ht="12.75" hidden="1" customHeight="1" x14ac:dyDescent="0.25"/>
    <row r="2068" ht="12.75" hidden="1" customHeight="1" x14ac:dyDescent="0.25"/>
    <row r="2069" ht="12.75" hidden="1" customHeight="1" x14ac:dyDescent="0.25"/>
    <row r="2070" ht="12.75" hidden="1" customHeight="1" x14ac:dyDescent="0.25"/>
    <row r="2071" ht="12.75" hidden="1" customHeight="1" x14ac:dyDescent="0.25"/>
    <row r="2072" ht="12.75" hidden="1" customHeight="1" x14ac:dyDescent="0.25"/>
    <row r="2073" ht="12.75" hidden="1" customHeight="1" x14ac:dyDescent="0.25"/>
    <row r="2074" ht="12.75" hidden="1" customHeight="1" x14ac:dyDescent="0.25"/>
    <row r="2075" ht="12.75" hidden="1" customHeight="1" x14ac:dyDescent="0.25"/>
    <row r="2076" ht="12.75" hidden="1" customHeight="1" x14ac:dyDescent="0.25"/>
    <row r="2077" ht="12.75" hidden="1" customHeight="1" x14ac:dyDescent="0.25"/>
    <row r="2078" ht="12.75" hidden="1" customHeight="1" x14ac:dyDescent="0.25"/>
    <row r="2079" ht="12.75" hidden="1" customHeight="1" x14ac:dyDescent="0.25"/>
    <row r="2080" ht="12.75" hidden="1" customHeight="1" x14ac:dyDescent="0.25"/>
    <row r="2081" ht="12.75" hidden="1" customHeight="1" x14ac:dyDescent="0.25"/>
    <row r="2082" ht="12.75" hidden="1" customHeight="1" x14ac:dyDescent="0.25"/>
    <row r="2083" ht="12.75" hidden="1" customHeight="1" x14ac:dyDescent="0.25"/>
    <row r="2084" ht="12.75" hidden="1" customHeight="1" x14ac:dyDescent="0.25"/>
    <row r="2085" ht="12.75" hidden="1" customHeight="1" x14ac:dyDescent="0.25"/>
    <row r="2086" ht="12.75" hidden="1" customHeight="1" x14ac:dyDescent="0.25"/>
    <row r="2087" ht="12.75" hidden="1" customHeight="1" x14ac:dyDescent="0.25"/>
    <row r="2088" ht="12.75" hidden="1" customHeight="1" x14ac:dyDescent="0.25"/>
    <row r="2089" ht="12.75" hidden="1" customHeight="1" x14ac:dyDescent="0.25"/>
    <row r="2090" ht="12.75" hidden="1" customHeight="1" x14ac:dyDescent="0.25"/>
    <row r="2091" ht="12.75" hidden="1" customHeight="1" x14ac:dyDescent="0.25"/>
    <row r="2092" ht="12.75" hidden="1" customHeight="1" x14ac:dyDescent="0.25"/>
    <row r="2093" ht="12.75" hidden="1" customHeight="1" x14ac:dyDescent="0.25"/>
    <row r="2094" ht="12.75" hidden="1" customHeight="1" x14ac:dyDescent="0.25"/>
    <row r="2095" ht="12.75" hidden="1" customHeight="1" x14ac:dyDescent="0.25"/>
    <row r="2096" ht="12.75" hidden="1" customHeight="1" x14ac:dyDescent="0.25"/>
    <row r="2097" ht="12.75" hidden="1" customHeight="1" x14ac:dyDescent="0.25"/>
    <row r="2098" ht="12.75" hidden="1" customHeight="1" x14ac:dyDescent="0.25"/>
    <row r="2099" ht="12.75" hidden="1" customHeight="1" x14ac:dyDescent="0.25"/>
    <row r="2100" ht="12.75" hidden="1" customHeight="1" x14ac:dyDescent="0.25"/>
    <row r="2101" ht="12.75" hidden="1" customHeight="1" x14ac:dyDescent="0.25"/>
    <row r="2102" ht="12.75" hidden="1" customHeight="1" x14ac:dyDescent="0.25"/>
    <row r="2103" ht="12.75" hidden="1" customHeight="1" x14ac:dyDescent="0.25"/>
    <row r="2104" ht="12.75" hidden="1" customHeight="1" x14ac:dyDescent="0.25"/>
    <row r="2105" ht="12.75" hidden="1" customHeight="1" x14ac:dyDescent="0.25"/>
    <row r="2106" ht="12.75" hidden="1" customHeight="1" x14ac:dyDescent="0.25"/>
    <row r="2107" ht="12.75" hidden="1" customHeight="1" x14ac:dyDescent="0.25"/>
    <row r="2108" ht="12.75" hidden="1" customHeight="1" x14ac:dyDescent="0.25"/>
    <row r="2109" ht="12.75" hidden="1" customHeight="1" x14ac:dyDescent="0.25"/>
    <row r="2110" ht="12.75" hidden="1" customHeight="1" x14ac:dyDescent="0.25"/>
    <row r="2111" ht="12.75" hidden="1" customHeight="1" x14ac:dyDescent="0.25"/>
    <row r="2112" ht="12.75" hidden="1" customHeight="1" x14ac:dyDescent="0.25"/>
    <row r="2113" ht="12.75" hidden="1" customHeight="1" x14ac:dyDescent="0.25"/>
    <row r="2114" ht="12.75" hidden="1" customHeight="1" x14ac:dyDescent="0.25"/>
    <row r="2115" ht="12.75" hidden="1" customHeight="1" x14ac:dyDescent="0.25"/>
    <row r="2116" ht="12.75" hidden="1" customHeight="1" x14ac:dyDescent="0.25"/>
    <row r="2117" ht="12.75" hidden="1" customHeight="1" x14ac:dyDescent="0.25"/>
    <row r="2118" ht="12.75" hidden="1" customHeight="1" x14ac:dyDescent="0.25"/>
    <row r="2119" ht="12.75" hidden="1" customHeight="1" x14ac:dyDescent="0.25"/>
    <row r="2120" ht="12.75" hidden="1" customHeight="1" x14ac:dyDescent="0.25"/>
    <row r="2121" ht="12.75" hidden="1" customHeight="1" x14ac:dyDescent="0.25"/>
    <row r="2122" ht="12.75" hidden="1" customHeight="1" x14ac:dyDescent="0.25"/>
    <row r="2123" ht="12.75" hidden="1" customHeight="1" x14ac:dyDescent="0.25"/>
    <row r="2124" ht="12.75" hidden="1" customHeight="1" x14ac:dyDescent="0.25"/>
    <row r="2125" ht="12.75" hidden="1" customHeight="1" x14ac:dyDescent="0.25"/>
    <row r="2126" ht="12.75" hidden="1" customHeight="1" x14ac:dyDescent="0.25"/>
    <row r="2127" ht="12.75" hidden="1" customHeight="1" x14ac:dyDescent="0.25"/>
    <row r="2128" ht="12.75" hidden="1" customHeight="1" x14ac:dyDescent="0.25"/>
    <row r="2129" ht="12.75" hidden="1" customHeight="1" x14ac:dyDescent="0.25"/>
    <row r="2130" ht="12.75" hidden="1" customHeight="1" x14ac:dyDescent="0.25"/>
    <row r="2131" ht="12.75" hidden="1" customHeight="1" x14ac:dyDescent="0.25"/>
    <row r="2132" ht="12.75" hidden="1" customHeight="1" x14ac:dyDescent="0.25"/>
    <row r="2133" ht="12.75" hidden="1" customHeight="1" x14ac:dyDescent="0.25"/>
    <row r="2134" ht="12.75" hidden="1" customHeight="1" x14ac:dyDescent="0.25"/>
    <row r="2135" ht="12.75" hidden="1" customHeight="1" x14ac:dyDescent="0.25"/>
    <row r="2136" ht="12.75" hidden="1" customHeight="1" x14ac:dyDescent="0.25"/>
    <row r="2137" ht="12.75" hidden="1" customHeight="1" x14ac:dyDescent="0.25"/>
    <row r="2138" ht="12.75" hidden="1" customHeight="1" x14ac:dyDescent="0.25"/>
    <row r="2139" ht="12.75" hidden="1" customHeight="1" x14ac:dyDescent="0.25"/>
    <row r="2140" ht="12.75" hidden="1" customHeight="1" x14ac:dyDescent="0.25"/>
    <row r="2141" ht="12.75" hidden="1" customHeight="1" x14ac:dyDescent="0.25"/>
    <row r="2142" ht="12.75" hidden="1" customHeight="1" x14ac:dyDescent="0.25"/>
    <row r="2143" ht="12.75" hidden="1" customHeight="1" x14ac:dyDescent="0.25"/>
    <row r="2144" ht="12.75" hidden="1" customHeight="1" x14ac:dyDescent="0.25"/>
    <row r="2145" ht="12.75" hidden="1" customHeight="1" x14ac:dyDescent="0.25"/>
    <row r="2146" ht="12.75" hidden="1" customHeight="1" x14ac:dyDescent="0.25"/>
    <row r="2147" ht="12.75" hidden="1" customHeight="1" x14ac:dyDescent="0.25"/>
    <row r="2148" ht="12.75" hidden="1" customHeight="1" x14ac:dyDescent="0.25"/>
    <row r="2149" ht="12.75" hidden="1" customHeight="1" x14ac:dyDescent="0.25"/>
    <row r="2150" ht="12.75" hidden="1" customHeight="1" x14ac:dyDescent="0.25"/>
    <row r="2151" ht="12.75" hidden="1" customHeight="1" x14ac:dyDescent="0.25"/>
    <row r="2152" ht="12.75" hidden="1" customHeight="1" x14ac:dyDescent="0.25"/>
    <row r="2153" ht="12.75" hidden="1" customHeight="1" x14ac:dyDescent="0.25"/>
    <row r="2154" ht="12.75" hidden="1" customHeight="1" x14ac:dyDescent="0.25"/>
    <row r="2155" ht="12.75" hidden="1" customHeight="1" x14ac:dyDescent="0.25"/>
    <row r="2156" ht="12.75" hidden="1" customHeight="1" x14ac:dyDescent="0.25"/>
    <row r="2157" ht="12.75" hidden="1" customHeight="1" x14ac:dyDescent="0.25"/>
    <row r="2158" ht="12.75" hidden="1" customHeight="1" x14ac:dyDescent="0.25"/>
    <row r="2159" ht="12.75" hidden="1" customHeight="1" x14ac:dyDescent="0.25"/>
    <row r="2160" ht="12.75" hidden="1" customHeight="1" x14ac:dyDescent="0.25"/>
    <row r="2161" ht="12.75" hidden="1" customHeight="1" x14ac:dyDescent="0.25"/>
    <row r="2162" ht="12.75" hidden="1" customHeight="1" x14ac:dyDescent="0.25"/>
    <row r="2163" ht="12.75" hidden="1" customHeight="1" x14ac:dyDescent="0.25"/>
    <row r="2164" ht="12.75" hidden="1" customHeight="1" x14ac:dyDescent="0.25"/>
    <row r="2165" ht="12.75" hidden="1" customHeight="1" x14ac:dyDescent="0.25"/>
    <row r="2166" ht="12.75" hidden="1" customHeight="1" x14ac:dyDescent="0.25"/>
    <row r="2167" ht="12.75" hidden="1" customHeight="1" x14ac:dyDescent="0.25"/>
    <row r="2168" ht="12.75" hidden="1" customHeight="1" x14ac:dyDescent="0.25"/>
    <row r="2169" ht="12.75" hidden="1" customHeight="1" x14ac:dyDescent="0.25"/>
    <row r="2170" ht="12.75" hidden="1" customHeight="1" x14ac:dyDescent="0.25"/>
    <row r="2171" ht="12.75" hidden="1" customHeight="1" x14ac:dyDescent="0.25"/>
    <row r="2172" ht="12.75" hidden="1" customHeight="1" x14ac:dyDescent="0.25"/>
    <row r="2173" ht="12.75" hidden="1" customHeight="1" x14ac:dyDescent="0.25"/>
    <row r="2174" ht="12.75" hidden="1" customHeight="1" x14ac:dyDescent="0.25"/>
    <row r="2175" ht="12.75" hidden="1" customHeight="1" x14ac:dyDescent="0.25"/>
    <row r="2176" ht="12.75" hidden="1" customHeight="1" x14ac:dyDescent="0.25"/>
    <row r="2177" ht="12.75" hidden="1" customHeight="1" x14ac:dyDescent="0.25"/>
    <row r="2178" ht="12.75" hidden="1" customHeight="1" x14ac:dyDescent="0.25"/>
    <row r="2179" ht="12.75" hidden="1" customHeight="1" x14ac:dyDescent="0.25"/>
    <row r="2180" ht="12.75" hidden="1" customHeight="1" x14ac:dyDescent="0.25"/>
    <row r="2181" ht="12.75" hidden="1" customHeight="1" x14ac:dyDescent="0.25"/>
    <row r="2182" ht="12.75" hidden="1" customHeight="1" x14ac:dyDescent="0.25"/>
    <row r="2183" ht="12.75" hidden="1" customHeight="1" x14ac:dyDescent="0.25"/>
    <row r="2184" ht="12.75" hidden="1" customHeight="1" x14ac:dyDescent="0.25"/>
    <row r="2185" ht="12.75" hidden="1" customHeight="1" x14ac:dyDescent="0.25"/>
    <row r="2186" ht="12.75" hidden="1" customHeight="1" x14ac:dyDescent="0.25"/>
    <row r="2187" ht="12.75" hidden="1" customHeight="1" x14ac:dyDescent="0.25"/>
    <row r="2188" ht="12.75" hidden="1" customHeight="1" x14ac:dyDescent="0.25"/>
    <row r="2189" ht="12.75" hidden="1" customHeight="1" x14ac:dyDescent="0.25"/>
    <row r="2190" ht="12.75" hidden="1" customHeight="1" x14ac:dyDescent="0.25"/>
    <row r="2191" ht="12.75" hidden="1" customHeight="1" x14ac:dyDescent="0.25"/>
    <row r="2192" ht="12.75" hidden="1" customHeight="1" x14ac:dyDescent="0.25"/>
    <row r="2193" ht="12.75" hidden="1" customHeight="1" x14ac:dyDescent="0.25"/>
    <row r="2194" ht="12.75" hidden="1" customHeight="1" x14ac:dyDescent="0.25"/>
    <row r="2195" ht="12.75" hidden="1" customHeight="1" x14ac:dyDescent="0.25"/>
    <row r="2196" ht="12.75" hidden="1" customHeight="1" x14ac:dyDescent="0.25"/>
    <row r="2197" ht="12.75" hidden="1" customHeight="1" x14ac:dyDescent="0.25"/>
    <row r="2198" ht="12.75" hidden="1" customHeight="1" x14ac:dyDescent="0.25"/>
    <row r="2199" ht="12.75" hidden="1" customHeight="1" x14ac:dyDescent="0.25"/>
    <row r="2200" ht="12.75" hidden="1" customHeight="1" x14ac:dyDescent="0.25"/>
    <row r="2201" ht="12.75" hidden="1" customHeight="1" x14ac:dyDescent="0.25"/>
    <row r="2202" ht="12.75" hidden="1" customHeight="1" x14ac:dyDescent="0.25"/>
    <row r="2203" ht="12.75" hidden="1" customHeight="1" x14ac:dyDescent="0.25"/>
    <row r="2204" ht="12.75" hidden="1" customHeight="1" x14ac:dyDescent="0.25"/>
    <row r="2205" ht="12.75" hidden="1" customHeight="1" x14ac:dyDescent="0.25"/>
    <row r="2206" ht="12.75" hidden="1" customHeight="1" x14ac:dyDescent="0.25"/>
    <row r="2207" ht="12.75" hidden="1" customHeight="1" x14ac:dyDescent="0.25"/>
    <row r="2208" ht="12.75" hidden="1" customHeight="1" x14ac:dyDescent="0.25"/>
    <row r="2209" ht="12.75" hidden="1" customHeight="1" x14ac:dyDescent="0.25"/>
    <row r="2210" ht="12.75" hidden="1" customHeight="1" x14ac:dyDescent="0.25"/>
    <row r="2211" ht="12.75" hidden="1" customHeight="1" x14ac:dyDescent="0.25"/>
    <row r="2212" ht="12.75" hidden="1" customHeight="1" x14ac:dyDescent="0.25"/>
    <row r="2213" ht="12.75" hidden="1" customHeight="1" x14ac:dyDescent="0.25"/>
    <row r="2214" ht="12.75" hidden="1" customHeight="1" x14ac:dyDescent="0.25"/>
    <row r="2215" ht="12.75" hidden="1" customHeight="1" x14ac:dyDescent="0.25"/>
    <row r="2216" ht="12.75" hidden="1" customHeight="1" x14ac:dyDescent="0.25"/>
    <row r="2217" ht="12.75" hidden="1" customHeight="1" x14ac:dyDescent="0.25"/>
    <row r="2218" ht="12.75" hidden="1" customHeight="1" x14ac:dyDescent="0.25"/>
    <row r="2219" ht="12.75" hidden="1" customHeight="1" x14ac:dyDescent="0.25"/>
    <row r="2220" ht="12.75" hidden="1" customHeight="1" x14ac:dyDescent="0.25"/>
    <row r="2221" ht="12.75" hidden="1" customHeight="1" x14ac:dyDescent="0.25"/>
    <row r="2222" ht="12.75" hidden="1" customHeight="1" x14ac:dyDescent="0.25"/>
    <row r="2223" ht="12.75" hidden="1" customHeight="1" x14ac:dyDescent="0.25"/>
    <row r="2224" ht="12.75" hidden="1" customHeight="1" x14ac:dyDescent="0.25"/>
    <row r="2225" ht="12.75" hidden="1" customHeight="1" x14ac:dyDescent="0.25"/>
    <row r="2226" ht="12.75" hidden="1" customHeight="1" x14ac:dyDescent="0.25"/>
    <row r="2227" ht="12.75" hidden="1" customHeight="1" x14ac:dyDescent="0.25"/>
    <row r="2228" ht="12.75" hidden="1" customHeight="1" x14ac:dyDescent="0.25"/>
    <row r="2229" ht="12.75" hidden="1" customHeight="1" x14ac:dyDescent="0.25"/>
    <row r="2230" ht="12.75" hidden="1" customHeight="1" x14ac:dyDescent="0.25"/>
    <row r="2231" ht="12.75" hidden="1" customHeight="1" x14ac:dyDescent="0.25"/>
    <row r="2232" ht="12.75" hidden="1" customHeight="1" x14ac:dyDescent="0.25"/>
    <row r="2233" ht="12.75" hidden="1" customHeight="1" x14ac:dyDescent="0.25"/>
    <row r="2234" ht="12.75" hidden="1" customHeight="1" x14ac:dyDescent="0.25"/>
    <row r="2235" ht="12.75" hidden="1" customHeight="1" x14ac:dyDescent="0.25"/>
    <row r="2236" ht="12.75" hidden="1" customHeight="1" x14ac:dyDescent="0.25"/>
    <row r="2237" ht="12.75" hidden="1" customHeight="1" x14ac:dyDescent="0.25"/>
    <row r="2238" ht="12.75" hidden="1" customHeight="1" x14ac:dyDescent="0.25"/>
    <row r="2239" ht="12.75" hidden="1" customHeight="1" x14ac:dyDescent="0.25"/>
    <row r="2240" ht="12.75" hidden="1" customHeight="1" x14ac:dyDescent="0.25"/>
    <row r="2241" ht="12.75" hidden="1" customHeight="1" x14ac:dyDescent="0.25"/>
    <row r="2242" ht="12.75" hidden="1" customHeight="1" x14ac:dyDescent="0.25"/>
    <row r="2243" ht="12.75" hidden="1" customHeight="1" x14ac:dyDescent="0.25"/>
    <row r="2244" ht="12.75" hidden="1" customHeight="1" x14ac:dyDescent="0.25"/>
    <row r="2245" ht="12.75" hidden="1" customHeight="1" x14ac:dyDescent="0.25"/>
    <row r="2246" ht="12.75" hidden="1" customHeight="1" x14ac:dyDescent="0.25"/>
    <row r="2247" ht="12.75" hidden="1" customHeight="1" x14ac:dyDescent="0.25"/>
    <row r="2248" ht="12.75" hidden="1" customHeight="1" x14ac:dyDescent="0.25"/>
    <row r="2249" ht="12.75" hidden="1" customHeight="1" x14ac:dyDescent="0.25"/>
    <row r="2250" ht="12.75" hidden="1" customHeight="1" x14ac:dyDescent="0.25"/>
    <row r="2251" ht="12.75" hidden="1" customHeight="1" x14ac:dyDescent="0.25"/>
    <row r="2252" ht="12.75" hidden="1" customHeight="1" x14ac:dyDescent="0.25"/>
    <row r="2253" ht="12.75" hidden="1" customHeight="1" x14ac:dyDescent="0.25"/>
    <row r="2254" ht="12.75" hidden="1" customHeight="1" x14ac:dyDescent="0.25"/>
    <row r="2255" ht="12.75" hidden="1" customHeight="1" x14ac:dyDescent="0.25"/>
    <row r="2256" ht="12.75" hidden="1" customHeight="1" x14ac:dyDescent="0.25"/>
    <row r="2257" ht="12.75" hidden="1" customHeight="1" x14ac:dyDescent="0.25"/>
    <row r="2258" ht="12.75" hidden="1" customHeight="1" x14ac:dyDescent="0.25"/>
    <row r="2259" ht="12.75" hidden="1" customHeight="1" x14ac:dyDescent="0.25"/>
    <row r="2260" ht="12.75" hidden="1" customHeight="1" x14ac:dyDescent="0.25"/>
    <row r="2261" ht="12.75" hidden="1" customHeight="1" x14ac:dyDescent="0.25"/>
    <row r="2262" ht="12.75" hidden="1" customHeight="1" x14ac:dyDescent="0.25"/>
    <row r="2263" ht="12.75" hidden="1" customHeight="1" x14ac:dyDescent="0.25"/>
    <row r="2264" ht="12.75" hidden="1" customHeight="1" x14ac:dyDescent="0.25"/>
    <row r="2265" ht="12.75" hidden="1" customHeight="1" x14ac:dyDescent="0.25"/>
    <row r="2266" ht="12.75" hidden="1" customHeight="1" x14ac:dyDescent="0.25"/>
    <row r="2267" ht="12.75" hidden="1" customHeight="1" x14ac:dyDescent="0.25"/>
    <row r="2268" ht="12.75" hidden="1" customHeight="1" x14ac:dyDescent="0.25"/>
    <row r="2269" ht="12.75" hidden="1" customHeight="1" x14ac:dyDescent="0.25"/>
    <row r="2270" ht="12.75" hidden="1" customHeight="1" x14ac:dyDescent="0.25"/>
    <row r="2271" ht="12.75" hidden="1" customHeight="1" x14ac:dyDescent="0.25"/>
    <row r="2272" ht="12.75" hidden="1" customHeight="1" x14ac:dyDescent="0.25"/>
    <row r="2273" ht="12.75" hidden="1" customHeight="1" x14ac:dyDescent="0.25"/>
    <row r="2274" ht="12.75" hidden="1" customHeight="1" x14ac:dyDescent="0.25"/>
    <row r="2275" ht="12.75" hidden="1" customHeight="1" x14ac:dyDescent="0.25"/>
    <row r="2276" ht="12.75" hidden="1" customHeight="1" x14ac:dyDescent="0.25"/>
    <row r="2277" ht="12.75" hidden="1" customHeight="1" x14ac:dyDescent="0.25"/>
    <row r="2278" ht="12.75" hidden="1" customHeight="1" x14ac:dyDescent="0.25"/>
    <row r="2279" ht="12.75" hidden="1" customHeight="1" x14ac:dyDescent="0.25"/>
    <row r="2280" ht="12.75" hidden="1" customHeight="1" x14ac:dyDescent="0.25"/>
    <row r="2281" ht="12.75" hidden="1" customHeight="1" x14ac:dyDescent="0.25"/>
    <row r="2282" ht="12.75" hidden="1" customHeight="1" x14ac:dyDescent="0.25"/>
    <row r="2283" ht="12.75" hidden="1" customHeight="1" x14ac:dyDescent="0.25"/>
    <row r="2284" ht="12.75" hidden="1" customHeight="1" x14ac:dyDescent="0.25"/>
    <row r="2285" ht="12.75" hidden="1" customHeight="1" x14ac:dyDescent="0.25"/>
    <row r="2286" ht="12.75" hidden="1" customHeight="1" x14ac:dyDescent="0.25"/>
    <row r="2287" ht="12.75" hidden="1" customHeight="1" x14ac:dyDescent="0.25"/>
    <row r="2288" ht="12.75" hidden="1" customHeight="1" x14ac:dyDescent="0.25"/>
    <row r="2289" ht="12.75" hidden="1" customHeight="1" x14ac:dyDescent="0.25"/>
    <row r="2290" ht="12.75" hidden="1" customHeight="1" x14ac:dyDescent="0.25"/>
    <row r="2291" ht="12.75" hidden="1" customHeight="1" x14ac:dyDescent="0.25"/>
    <row r="2292" ht="12.75" hidden="1" customHeight="1" x14ac:dyDescent="0.25"/>
    <row r="2293" ht="12.75" hidden="1" customHeight="1" x14ac:dyDescent="0.25"/>
    <row r="2294" ht="12.75" hidden="1" customHeight="1" x14ac:dyDescent="0.25"/>
    <row r="2295" ht="12.75" hidden="1" customHeight="1" x14ac:dyDescent="0.25"/>
    <row r="2296" ht="12.75" hidden="1" customHeight="1" x14ac:dyDescent="0.25"/>
    <row r="2297" ht="12.75" hidden="1" customHeight="1" x14ac:dyDescent="0.25"/>
    <row r="2298" ht="12.75" hidden="1" customHeight="1" x14ac:dyDescent="0.25"/>
    <row r="2299" ht="12.75" hidden="1" customHeight="1" x14ac:dyDescent="0.25"/>
    <row r="2300" ht="12.75" hidden="1" customHeight="1" x14ac:dyDescent="0.25"/>
    <row r="2301" ht="12.75" hidden="1" customHeight="1" x14ac:dyDescent="0.25"/>
    <row r="2302" ht="12.75" hidden="1" customHeight="1" x14ac:dyDescent="0.25"/>
    <row r="2303" ht="12.75" hidden="1" customHeight="1" x14ac:dyDescent="0.25"/>
    <row r="2304" ht="12.75" hidden="1" customHeight="1" x14ac:dyDescent="0.25"/>
    <row r="2305" ht="12.75" hidden="1" customHeight="1" x14ac:dyDescent="0.25"/>
    <row r="2306" ht="12.75" hidden="1" customHeight="1" x14ac:dyDescent="0.25"/>
    <row r="2307" ht="12.75" hidden="1" customHeight="1" x14ac:dyDescent="0.25"/>
    <row r="2308" ht="12.75" hidden="1" customHeight="1" x14ac:dyDescent="0.25"/>
    <row r="2309" ht="12.75" hidden="1" customHeight="1" x14ac:dyDescent="0.25"/>
    <row r="2310" ht="12.75" hidden="1" customHeight="1" x14ac:dyDescent="0.25"/>
    <row r="2311" ht="12.75" hidden="1" customHeight="1" x14ac:dyDescent="0.25"/>
    <row r="2312" ht="12.75" hidden="1" customHeight="1" x14ac:dyDescent="0.25"/>
    <row r="2313" ht="12.75" hidden="1" customHeight="1" x14ac:dyDescent="0.25"/>
    <row r="2314" ht="12.75" hidden="1" customHeight="1" x14ac:dyDescent="0.25"/>
    <row r="2315" ht="12.75" hidden="1" customHeight="1" x14ac:dyDescent="0.25"/>
    <row r="2316" ht="12.75" hidden="1" customHeight="1" x14ac:dyDescent="0.25"/>
    <row r="2317" ht="12.75" hidden="1" customHeight="1" x14ac:dyDescent="0.25"/>
    <row r="2318" ht="12.75" hidden="1" customHeight="1" x14ac:dyDescent="0.25"/>
    <row r="2319" ht="12.75" hidden="1" customHeight="1" x14ac:dyDescent="0.25"/>
    <row r="2320" ht="12.75" hidden="1" customHeight="1" x14ac:dyDescent="0.25"/>
    <row r="2321" ht="12.75" hidden="1" customHeight="1" x14ac:dyDescent="0.25"/>
    <row r="2322" ht="12.75" hidden="1" customHeight="1" x14ac:dyDescent="0.25"/>
    <row r="2323" ht="12.75" hidden="1" customHeight="1" x14ac:dyDescent="0.25"/>
    <row r="2324" ht="12.75" hidden="1" customHeight="1" x14ac:dyDescent="0.25"/>
    <row r="2325" ht="12.75" hidden="1" customHeight="1" x14ac:dyDescent="0.25"/>
    <row r="2326" ht="12.75" hidden="1" customHeight="1" x14ac:dyDescent="0.25"/>
    <row r="2327" ht="12.75" hidden="1" customHeight="1" x14ac:dyDescent="0.25"/>
    <row r="2328" ht="12.75" hidden="1" customHeight="1" x14ac:dyDescent="0.25"/>
    <row r="2329" ht="12.75" hidden="1" customHeight="1" x14ac:dyDescent="0.25"/>
    <row r="2330" ht="12.75" hidden="1" customHeight="1" x14ac:dyDescent="0.25"/>
    <row r="2331" ht="12.75" hidden="1" customHeight="1" x14ac:dyDescent="0.25"/>
    <row r="2332" ht="12.75" hidden="1" customHeight="1" x14ac:dyDescent="0.25"/>
    <row r="2333" ht="12.75" hidden="1" customHeight="1" x14ac:dyDescent="0.25"/>
    <row r="2334" ht="12.75" hidden="1" customHeight="1" x14ac:dyDescent="0.25"/>
    <row r="2335" ht="12.75" hidden="1" customHeight="1" x14ac:dyDescent="0.25"/>
    <row r="2336" ht="12.75" hidden="1" customHeight="1" x14ac:dyDescent="0.25"/>
    <row r="2337" ht="12.75" hidden="1" customHeight="1" x14ac:dyDescent="0.25"/>
    <row r="2338" ht="12.75" hidden="1" customHeight="1" x14ac:dyDescent="0.25"/>
    <row r="2339" ht="12.75" hidden="1" customHeight="1" x14ac:dyDescent="0.25"/>
    <row r="2340" ht="12.75" hidden="1" customHeight="1" x14ac:dyDescent="0.25"/>
    <row r="2341" ht="12.75" hidden="1" customHeight="1" x14ac:dyDescent="0.25"/>
    <row r="2342" ht="12.75" hidden="1" customHeight="1" x14ac:dyDescent="0.25"/>
    <row r="2343" ht="12.75" hidden="1" customHeight="1" x14ac:dyDescent="0.25"/>
    <row r="2344" ht="12.75" hidden="1" customHeight="1" x14ac:dyDescent="0.25"/>
    <row r="2345" ht="12.75" hidden="1" customHeight="1" x14ac:dyDescent="0.25"/>
    <row r="2346" ht="12.75" hidden="1" customHeight="1" x14ac:dyDescent="0.25"/>
    <row r="2347" ht="12.75" hidden="1" customHeight="1" x14ac:dyDescent="0.25"/>
    <row r="2348" ht="12.75" hidden="1" customHeight="1" x14ac:dyDescent="0.25"/>
    <row r="2349" ht="12.75" hidden="1" customHeight="1" x14ac:dyDescent="0.25"/>
    <row r="2350" ht="12.75" hidden="1" customHeight="1" x14ac:dyDescent="0.25"/>
    <row r="2351" ht="12.75" hidden="1" customHeight="1" x14ac:dyDescent="0.25"/>
    <row r="2352" ht="12.75" hidden="1" customHeight="1" x14ac:dyDescent="0.25"/>
    <row r="2353" ht="12.75" hidden="1" customHeight="1" x14ac:dyDescent="0.25"/>
    <row r="2354" ht="12.75" hidden="1" customHeight="1" x14ac:dyDescent="0.25"/>
    <row r="2355" ht="12.75" hidden="1" customHeight="1" x14ac:dyDescent="0.25"/>
    <row r="2356" ht="12.75" hidden="1" customHeight="1" x14ac:dyDescent="0.25"/>
    <row r="2357" ht="12.75" hidden="1" customHeight="1" x14ac:dyDescent="0.25"/>
    <row r="2358" ht="12.75" hidden="1" customHeight="1" x14ac:dyDescent="0.25"/>
    <row r="2359" ht="12.75" hidden="1" customHeight="1" x14ac:dyDescent="0.25"/>
    <row r="2360" ht="12.75" hidden="1" customHeight="1" x14ac:dyDescent="0.25"/>
    <row r="2361" ht="12.75" hidden="1" customHeight="1" x14ac:dyDescent="0.25"/>
    <row r="2362" ht="12.75" hidden="1" customHeight="1" x14ac:dyDescent="0.25"/>
    <row r="2363" ht="12.75" hidden="1" customHeight="1" x14ac:dyDescent="0.25"/>
    <row r="2364" ht="12.75" hidden="1" customHeight="1" x14ac:dyDescent="0.25"/>
    <row r="2365" ht="12.75" hidden="1" customHeight="1" x14ac:dyDescent="0.25"/>
    <row r="2366" ht="12.75" hidden="1" customHeight="1" x14ac:dyDescent="0.25"/>
    <row r="2367" ht="12.75" hidden="1" customHeight="1" x14ac:dyDescent="0.25"/>
    <row r="2368" ht="12.75" hidden="1" customHeight="1" x14ac:dyDescent="0.25"/>
    <row r="2369" ht="12.75" hidden="1" customHeight="1" x14ac:dyDescent="0.25"/>
    <row r="2370" ht="12.75" hidden="1" customHeight="1" x14ac:dyDescent="0.25"/>
    <row r="2371" ht="12.75" hidden="1" customHeight="1" x14ac:dyDescent="0.25"/>
    <row r="2372" ht="12.75" hidden="1" customHeight="1" x14ac:dyDescent="0.25"/>
    <row r="2373" ht="12.75" hidden="1" customHeight="1" x14ac:dyDescent="0.25"/>
    <row r="2374" ht="12.75" hidden="1" customHeight="1" x14ac:dyDescent="0.25"/>
    <row r="2375" ht="12.75" hidden="1" customHeight="1" x14ac:dyDescent="0.25"/>
    <row r="2376" ht="12.75" hidden="1" customHeight="1" x14ac:dyDescent="0.25"/>
    <row r="2377" ht="12.75" hidden="1" customHeight="1" x14ac:dyDescent="0.25"/>
    <row r="2378" ht="12.75" hidden="1" customHeight="1" x14ac:dyDescent="0.25"/>
    <row r="2379" ht="12.75" hidden="1" customHeight="1" x14ac:dyDescent="0.25"/>
    <row r="2380" ht="12.75" hidden="1" customHeight="1" x14ac:dyDescent="0.25"/>
    <row r="2381" ht="12.75" hidden="1" customHeight="1" x14ac:dyDescent="0.25"/>
    <row r="2382" ht="12.75" hidden="1" customHeight="1" x14ac:dyDescent="0.25"/>
    <row r="2383" ht="12.75" hidden="1" customHeight="1" x14ac:dyDescent="0.25"/>
    <row r="2384" ht="12.75" hidden="1" customHeight="1" x14ac:dyDescent="0.25"/>
    <row r="2385" ht="12.75" hidden="1" customHeight="1" x14ac:dyDescent="0.25"/>
    <row r="2386" ht="12.75" hidden="1" customHeight="1" x14ac:dyDescent="0.25"/>
    <row r="2387" ht="12.75" hidden="1" customHeight="1" x14ac:dyDescent="0.25"/>
    <row r="2388" ht="12.75" hidden="1" customHeight="1" x14ac:dyDescent="0.25"/>
    <row r="2389" ht="12.75" hidden="1" customHeight="1" x14ac:dyDescent="0.25"/>
    <row r="2390" ht="12.75" hidden="1" customHeight="1" x14ac:dyDescent="0.25"/>
    <row r="2391" ht="12.75" hidden="1" customHeight="1" x14ac:dyDescent="0.25"/>
    <row r="2392" ht="12.75" hidden="1" customHeight="1" x14ac:dyDescent="0.25"/>
    <row r="2393" ht="12.75" hidden="1" customHeight="1" x14ac:dyDescent="0.25"/>
    <row r="2394" ht="12.75" hidden="1" customHeight="1" x14ac:dyDescent="0.25"/>
    <row r="2395" ht="12.75" hidden="1" customHeight="1" x14ac:dyDescent="0.25"/>
    <row r="2396" ht="12.75" hidden="1" customHeight="1" x14ac:dyDescent="0.25"/>
    <row r="2397" ht="12.75" hidden="1" customHeight="1" x14ac:dyDescent="0.25"/>
    <row r="2398" ht="12.75" hidden="1" customHeight="1" x14ac:dyDescent="0.25"/>
    <row r="2399" ht="12.75" hidden="1" customHeight="1" x14ac:dyDescent="0.25"/>
    <row r="2400" ht="12.75" hidden="1" customHeight="1" x14ac:dyDescent="0.25"/>
    <row r="2401" ht="12.75" hidden="1" customHeight="1" x14ac:dyDescent="0.25"/>
    <row r="2402" ht="12.75" hidden="1" customHeight="1" x14ac:dyDescent="0.25"/>
    <row r="2403" ht="12.75" hidden="1" customHeight="1" x14ac:dyDescent="0.25"/>
    <row r="2404" ht="12.75" hidden="1" customHeight="1" x14ac:dyDescent="0.25"/>
    <row r="2405" ht="12.75" hidden="1" customHeight="1" x14ac:dyDescent="0.25"/>
    <row r="2406" ht="12.75" hidden="1" customHeight="1" x14ac:dyDescent="0.25"/>
    <row r="2407" ht="12.75" hidden="1" customHeight="1" x14ac:dyDescent="0.25"/>
    <row r="2408" ht="12.75" hidden="1" customHeight="1" x14ac:dyDescent="0.25"/>
    <row r="2409" ht="12.75" hidden="1" customHeight="1" x14ac:dyDescent="0.25"/>
    <row r="2410" ht="12.75" hidden="1" customHeight="1" x14ac:dyDescent="0.25"/>
    <row r="2411" ht="12.75" hidden="1" customHeight="1" x14ac:dyDescent="0.25"/>
    <row r="2412" ht="12.75" hidden="1" customHeight="1" x14ac:dyDescent="0.25"/>
    <row r="2413" ht="12.75" hidden="1" customHeight="1" x14ac:dyDescent="0.25"/>
    <row r="2414" ht="12.75" hidden="1" customHeight="1" x14ac:dyDescent="0.25"/>
    <row r="2415" ht="12.75" hidden="1" customHeight="1" x14ac:dyDescent="0.25"/>
    <row r="2416" ht="12.75" hidden="1" customHeight="1" x14ac:dyDescent="0.25"/>
    <row r="2417" ht="12.75" hidden="1" customHeight="1" x14ac:dyDescent="0.25"/>
    <row r="2418" ht="12.75" hidden="1" customHeight="1" x14ac:dyDescent="0.25"/>
    <row r="2419" ht="12.75" hidden="1" customHeight="1" x14ac:dyDescent="0.25"/>
    <row r="2420" ht="12.75" hidden="1" customHeight="1" x14ac:dyDescent="0.25"/>
    <row r="2421" ht="12.75" hidden="1" customHeight="1" x14ac:dyDescent="0.25"/>
    <row r="2422" ht="12.75" hidden="1" customHeight="1" x14ac:dyDescent="0.25"/>
    <row r="2423" ht="12.75" hidden="1" customHeight="1" x14ac:dyDescent="0.25"/>
    <row r="2424" ht="12.75" hidden="1" customHeight="1" x14ac:dyDescent="0.25"/>
    <row r="2425" ht="12.75" hidden="1" customHeight="1" x14ac:dyDescent="0.25"/>
    <row r="2426" ht="12.75" hidden="1" customHeight="1" x14ac:dyDescent="0.25"/>
    <row r="2427" ht="12.75" hidden="1" customHeight="1" x14ac:dyDescent="0.25"/>
    <row r="2428" ht="12.75" hidden="1" customHeight="1" x14ac:dyDescent="0.25"/>
    <row r="2429" ht="12.75" hidden="1" customHeight="1" x14ac:dyDescent="0.25"/>
    <row r="2430" ht="12.75" hidden="1" customHeight="1" x14ac:dyDescent="0.25"/>
    <row r="2431" ht="12.75" hidden="1" customHeight="1" x14ac:dyDescent="0.25"/>
    <row r="2432" ht="12.75" hidden="1" customHeight="1" x14ac:dyDescent="0.25"/>
    <row r="2433" ht="12.75" hidden="1" customHeight="1" x14ac:dyDescent="0.25"/>
    <row r="2434" ht="12.75" hidden="1" customHeight="1" x14ac:dyDescent="0.25"/>
    <row r="2435" ht="12.75" hidden="1" customHeight="1" x14ac:dyDescent="0.25"/>
    <row r="2436" ht="12.75" hidden="1" customHeight="1" x14ac:dyDescent="0.25"/>
    <row r="2437" ht="12.75" hidden="1" customHeight="1" x14ac:dyDescent="0.25"/>
    <row r="2438" ht="12.75" hidden="1" customHeight="1" x14ac:dyDescent="0.25"/>
    <row r="2439" ht="12.75" hidden="1" customHeight="1" x14ac:dyDescent="0.25"/>
    <row r="2440" ht="12.75" hidden="1" customHeight="1" x14ac:dyDescent="0.25"/>
    <row r="2441" ht="12.75" hidden="1" customHeight="1" x14ac:dyDescent="0.25"/>
    <row r="2442" ht="12.75" hidden="1" customHeight="1" x14ac:dyDescent="0.25"/>
    <row r="2443" ht="12.75" hidden="1" customHeight="1" x14ac:dyDescent="0.25"/>
    <row r="2444" ht="12.75" hidden="1" customHeight="1" x14ac:dyDescent="0.25"/>
    <row r="2445" ht="12.75" hidden="1" customHeight="1" x14ac:dyDescent="0.25"/>
    <row r="2446" ht="12.75" hidden="1" customHeight="1" x14ac:dyDescent="0.25"/>
    <row r="2447" ht="12.75" hidden="1" customHeight="1" x14ac:dyDescent="0.25"/>
    <row r="2448" ht="12.75" hidden="1" customHeight="1" x14ac:dyDescent="0.25"/>
    <row r="2449" ht="12.75" hidden="1" customHeight="1" x14ac:dyDescent="0.25"/>
    <row r="2450" ht="12.75" hidden="1" customHeight="1" x14ac:dyDescent="0.25"/>
    <row r="2451" ht="12.75" hidden="1" customHeight="1" x14ac:dyDescent="0.25"/>
    <row r="2452" ht="12.75" hidden="1" customHeight="1" x14ac:dyDescent="0.25"/>
    <row r="2453" ht="12.75" hidden="1" customHeight="1" x14ac:dyDescent="0.25"/>
    <row r="2454" ht="12.75" hidden="1" customHeight="1" x14ac:dyDescent="0.25"/>
    <row r="2455" ht="12.75" hidden="1" customHeight="1" x14ac:dyDescent="0.25"/>
    <row r="2456" ht="12.75" hidden="1" customHeight="1" x14ac:dyDescent="0.25"/>
    <row r="2457" ht="12.75" hidden="1" customHeight="1" x14ac:dyDescent="0.25"/>
    <row r="2458" ht="12.75" hidden="1" customHeight="1" x14ac:dyDescent="0.25"/>
    <row r="2459" ht="12.75" hidden="1" customHeight="1" x14ac:dyDescent="0.25"/>
    <row r="2460" ht="12.75" hidden="1" customHeight="1" x14ac:dyDescent="0.25"/>
    <row r="2461" ht="12.75" hidden="1" customHeight="1" x14ac:dyDescent="0.25"/>
    <row r="2462" ht="12.75" hidden="1" customHeight="1" x14ac:dyDescent="0.25"/>
    <row r="2463" ht="12.75" hidden="1" customHeight="1" x14ac:dyDescent="0.25"/>
    <row r="2464" ht="12.75" hidden="1" customHeight="1" x14ac:dyDescent="0.25"/>
    <row r="2465" ht="12.75" hidden="1" customHeight="1" x14ac:dyDescent="0.25"/>
    <row r="2466" ht="12.75" hidden="1" customHeight="1" x14ac:dyDescent="0.25"/>
    <row r="2467" ht="12.75" hidden="1" customHeight="1" x14ac:dyDescent="0.25"/>
    <row r="2468" ht="12.75" hidden="1" customHeight="1" x14ac:dyDescent="0.25"/>
    <row r="2469" ht="12.75" hidden="1" customHeight="1" x14ac:dyDescent="0.25"/>
    <row r="2470" ht="12.75" hidden="1" customHeight="1" x14ac:dyDescent="0.25"/>
    <row r="2471" ht="12.75" hidden="1" customHeight="1" x14ac:dyDescent="0.25"/>
    <row r="2472" ht="12.75" hidden="1" customHeight="1" x14ac:dyDescent="0.25"/>
    <row r="2473" ht="12.75" hidden="1" customHeight="1" x14ac:dyDescent="0.25"/>
    <row r="2474" ht="12.75" hidden="1" customHeight="1" x14ac:dyDescent="0.25"/>
    <row r="2475" ht="12.75" hidden="1" customHeight="1" x14ac:dyDescent="0.25"/>
    <row r="2476" ht="12.75" hidden="1" customHeight="1" x14ac:dyDescent="0.25"/>
    <row r="2477" ht="12.75" hidden="1" customHeight="1" x14ac:dyDescent="0.25"/>
    <row r="2478" ht="12.75" hidden="1" customHeight="1" x14ac:dyDescent="0.25"/>
    <row r="2479" ht="12.75" hidden="1" customHeight="1" x14ac:dyDescent="0.25"/>
    <row r="2480" ht="12.75" hidden="1" customHeight="1" x14ac:dyDescent="0.25"/>
    <row r="2481" ht="12.75" hidden="1" customHeight="1" x14ac:dyDescent="0.25"/>
    <row r="2482" ht="12.75" hidden="1" customHeight="1" x14ac:dyDescent="0.25"/>
    <row r="2483" ht="12.75" hidden="1" customHeight="1" x14ac:dyDescent="0.25"/>
    <row r="2484" ht="12.75" hidden="1" customHeight="1" x14ac:dyDescent="0.25"/>
    <row r="2485" ht="12.75" hidden="1" customHeight="1" x14ac:dyDescent="0.25"/>
    <row r="2486" ht="12.75" hidden="1" customHeight="1" x14ac:dyDescent="0.25"/>
    <row r="2487" ht="12.75" hidden="1" customHeight="1" x14ac:dyDescent="0.25"/>
    <row r="2488" ht="12.75" hidden="1" customHeight="1" x14ac:dyDescent="0.25"/>
    <row r="2489" ht="12.75" hidden="1" customHeight="1" x14ac:dyDescent="0.25"/>
    <row r="2490" ht="12.75" hidden="1" customHeight="1" x14ac:dyDescent="0.25"/>
    <row r="2491" ht="12.75" hidden="1" customHeight="1" x14ac:dyDescent="0.25"/>
    <row r="2492" ht="12.75" hidden="1" customHeight="1" x14ac:dyDescent="0.25"/>
    <row r="2493" ht="12.75" hidden="1" customHeight="1" x14ac:dyDescent="0.25"/>
    <row r="2494" ht="12.75" hidden="1" customHeight="1" x14ac:dyDescent="0.25"/>
    <row r="2495" ht="12.75" hidden="1" customHeight="1" x14ac:dyDescent="0.25"/>
    <row r="2496" ht="12.75" hidden="1" customHeight="1" x14ac:dyDescent="0.25"/>
    <row r="2497" ht="12.75" hidden="1" customHeight="1" x14ac:dyDescent="0.25"/>
    <row r="2498" ht="12.75" hidden="1" customHeight="1" x14ac:dyDescent="0.25"/>
    <row r="2499" ht="12.75" hidden="1" customHeight="1" x14ac:dyDescent="0.25"/>
    <row r="2500" ht="12.75" hidden="1" customHeight="1" x14ac:dyDescent="0.25"/>
    <row r="2501" ht="12.75" hidden="1" customHeight="1" x14ac:dyDescent="0.25"/>
    <row r="2502" ht="12.75" hidden="1" customHeight="1" x14ac:dyDescent="0.25"/>
    <row r="2503" ht="12.75" hidden="1" customHeight="1" x14ac:dyDescent="0.25"/>
    <row r="2504" ht="12.75" hidden="1" customHeight="1" x14ac:dyDescent="0.25"/>
    <row r="2505" ht="12.75" hidden="1" customHeight="1" x14ac:dyDescent="0.25"/>
    <row r="2506" ht="12.75" hidden="1" customHeight="1" x14ac:dyDescent="0.25"/>
    <row r="2507" ht="12.75" hidden="1" customHeight="1" x14ac:dyDescent="0.25"/>
    <row r="2508" ht="12.75" hidden="1" customHeight="1" x14ac:dyDescent="0.25"/>
    <row r="2509" ht="12.75" hidden="1" customHeight="1" x14ac:dyDescent="0.25"/>
    <row r="2510" ht="12.75" hidden="1" customHeight="1" x14ac:dyDescent="0.25"/>
    <row r="2511" ht="12.75" hidden="1" customHeight="1" x14ac:dyDescent="0.25"/>
    <row r="2512" ht="12.75" hidden="1" customHeight="1" x14ac:dyDescent="0.25"/>
    <row r="2513" ht="12.75" hidden="1" customHeight="1" x14ac:dyDescent="0.25"/>
    <row r="2514" ht="12.75" hidden="1" customHeight="1" x14ac:dyDescent="0.25"/>
    <row r="2515" ht="12.75" hidden="1" customHeight="1" x14ac:dyDescent="0.25"/>
    <row r="2516" ht="12.75" hidden="1" customHeight="1" x14ac:dyDescent="0.25"/>
    <row r="2517" ht="12.75" hidden="1" customHeight="1" x14ac:dyDescent="0.25"/>
    <row r="2518" ht="12.75" hidden="1" customHeight="1" x14ac:dyDescent="0.25"/>
    <row r="2519" ht="12.75" hidden="1" customHeight="1" x14ac:dyDescent="0.25"/>
    <row r="2520" ht="12.75" hidden="1" customHeight="1" x14ac:dyDescent="0.25"/>
    <row r="2521" ht="12.75" hidden="1" customHeight="1" x14ac:dyDescent="0.25"/>
    <row r="2522" ht="12.75" hidden="1" customHeight="1" x14ac:dyDescent="0.25"/>
    <row r="2523" ht="12.75" hidden="1" customHeight="1" x14ac:dyDescent="0.25"/>
    <row r="2524" ht="12.75" hidden="1" customHeight="1" x14ac:dyDescent="0.25"/>
    <row r="2525" ht="12.75" hidden="1" customHeight="1" x14ac:dyDescent="0.25"/>
    <row r="2526" ht="12.75" hidden="1" customHeight="1" x14ac:dyDescent="0.25"/>
    <row r="2527" ht="12.75" hidden="1" customHeight="1" x14ac:dyDescent="0.25"/>
    <row r="2528" ht="12.75" hidden="1" customHeight="1" x14ac:dyDescent="0.25"/>
    <row r="2529" ht="12.75" hidden="1" customHeight="1" x14ac:dyDescent="0.25"/>
    <row r="2530" ht="12.75" hidden="1" customHeight="1" x14ac:dyDescent="0.25"/>
    <row r="2531" ht="12.75" hidden="1" customHeight="1" x14ac:dyDescent="0.25"/>
    <row r="2532" ht="12.75" hidden="1" customHeight="1" x14ac:dyDescent="0.25"/>
    <row r="2533" ht="12.75" hidden="1" customHeight="1" x14ac:dyDescent="0.25"/>
    <row r="2534" ht="12.75" hidden="1" customHeight="1" x14ac:dyDescent="0.25"/>
    <row r="2535" ht="12.75" hidden="1" customHeight="1" x14ac:dyDescent="0.25"/>
    <row r="2536" ht="12.75" hidden="1" customHeight="1" x14ac:dyDescent="0.25"/>
    <row r="2537" ht="12.75" hidden="1" customHeight="1" x14ac:dyDescent="0.25"/>
    <row r="2538" ht="12.75" hidden="1" customHeight="1" x14ac:dyDescent="0.25"/>
    <row r="2539" ht="12.75" hidden="1" customHeight="1" x14ac:dyDescent="0.25"/>
    <row r="2540" ht="12.75" hidden="1" customHeight="1" x14ac:dyDescent="0.25"/>
    <row r="2541" ht="12.75" hidden="1" customHeight="1" x14ac:dyDescent="0.25"/>
    <row r="2542" ht="12.75" hidden="1" customHeight="1" x14ac:dyDescent="0.25"/>
    <row r="2543" ht="12.75" hidden="1" customHeight="1" x14ac:dyDescent="0.25"/>
    <row r="2544" ht="12.75" hidden="1" customHeight="1" x14ac:dyDescent="0.25"/>
    <row r="2545" ht="12.75" hidden="1" customHeight="1" x14ac:dyDescent="0.25"/>
    <row r="2546" ht="12.75" hidden="1" customHeight="1" x14ac:dyDescent="0.25"/>
    <row r="2547" ht="12.75" hidden="1" customHeight="1" x14ac:dyDescent="0.25"/>
    <row r="2548" ht="12.75" hidden="1" customHeight="1" x14ac:dyDescent="0.25"/>
    <row r="2549" ht="12.75" hidden="1" customHeight="1" x14ac:dyDescent="0.25"/>
    <row r="2550" ht="12.75" hidden="1" customHeight="1" x14ac:dyDescent="0.25"/>
    <row r="2551" ht="12.75" hidden="1" customHeight="1" x14ac:dyDescent="0.25"/>
    <row r="2552" ht="12.75" hidden="1" customHeight="1" x14ac:dyDescent="0.25"/>
    <row r="2553" ht="12.75" hidden="1" customHeight="1" x14ac:dyDescent="0.25"/>
    <row r="2554" ht="12.75" hidden="1" customHeight="1" x14ac:dyDescent="0.25"/>
    <row r="2555" ht="12.75" hidden="1" customHeight="1" x14ac:dyDescent="0.25"/>
    <row r="2556" ht="12.75" hidden="1" customHeight="1" x14ac:dyDescent="0.25"/>
    <row r="2557" ht="12.75" hidden="1" customHeight="1" x14ac:dyDescent="0.25"/>
    <row r="2558" ht="12.75" hidden="1" customHeight="1" x14ac:dyDescent="0.25"/>
    <row r="2559" ht="12.75" hidden="1" customHeight="1" x14ac:dyDescent="0.25"/>
    <row r="2560" ht="12.75" hidden="1" customHeight="1" x14ac:dyDescent="0.25"/>
    <row r="2561" ht="12.75" hidden="1" customHeight="1" x14ac:dyDescent="0.25"/>
    <row r="2562" ht="12.75" hidden="1" customHeight="1" x14ac:dyDescent="0.25"/>
    <row r="2563" ht="12.75" hidden="1" customHeight="1" x14ac:dyDescent="0.25"/>
    <row r="2564" ht="12.75" hidden="1" customHeight="1" x14ac:dyDescent="0.25"/>
    <row r="2565" ht="12.75" hidden="1" customHeight="1" x14ac:dyDescent="0.25"/>
    <row r="2566" ht="12.75" hidden="1" customHeight="1" x14ac:dyDescent="0.25"/>
    <row r="2567" ht="12.75" hidden="1" customHeight="1" x14ac:dyDescent="0.25"/>
    <row r="2568" ht="12.75" hidden="1" customHeight="1" x14ac:dyDescent="0.25"/>
    <row r="2569" ht="12.75" hidden="1" customHeight="1" x14ac:dyDescent="0.25"/>
    <row r="2570" ht="12.75" hidden="1" customHeight="1" x14ac:dyDescent="0.25"/>
    <row r="2571" ht="12.75" hidden="1" customHeight="1" x14ac:dyDescent="0.25"/>
    <row r="2572" ht="12.75" hidden="1" customHeight="1" x14ac:dyDescent="0.25"/>
    <row r="2573" ht="12.75" hidden="1" customHeight="1" x14ac:dyDescent="0.25"/>
    <row r="2574" ht="12.75" hidden="1" customHeight="1" x14ac:dyDescent="0.25"/>
    <row r="2575" ht="12.75" hidden="1" customHeight="1" x14ac:dyDescent="0.25"/>
    <row r="2576" ht="12.75" hidden="1" customHeight="1" x14ac:dyDescent="0.25"/>
    <row r="2577" ht="12.75" hidden="1" customHeight="1" x14ac:dyDescent="0.25"/>
    <row r="2578" ht="12.75" hidden="1" customHeight="1" x14ac:dyDescent="0.25"/>
    <row r="2579" ht="12.75" hidden="1" customHeight="1" x14ac:dyDescent="0.25"/>
    <row r="2580" ht="12.75" hidden="1" customHeight="1" x14ac:dyDescent="0.25"/>
    <row r="2581" ht="12.75" hidden="1" customHeight="1" x14ac:dyDescent="0.25"/>
    <row r="2582" ht="12.75" hidden="1" customHeight="1" x14ac:dyDescent="0.25"/>
    <row r="2583" ht="12.75" hidden="1" customHeight="1" x14ac:dyDescent="0.25"/>
    <row r="2584" ht="12.75" hidden="1" customHeight="1" x14ac:dyDescent="0.25"/>
    <row r="2585" ht="12.75" hidden="1" customHeight="1" x14ac:dyDescent="0.25"/>
    <row r="2586" ht="12.75" hidden="1" customHeight="1" x14ac:dyDescent="0.25"/>
    <row r="2587" ht="12.75" hidden="1" customHeight="1" x14ac:dyDescent="0.25"/>
    <row r="2588" ht="12.75" hidden="1" customHeight="1" x14ac:dyDescent="0.25"/>
    <row r="2589" ht="12.75" hidden="1" customHeight="1" x14ac:dyDescent="0.25"/>
    <row r="2590" ht="12.75" hidden="1" customHeight="1" x14ac:dyDescent="0.25"/>
    <row r="2591" ht="12.75" hidden="1" customHeight="1" x14ac:dyDescent="0.25"/>
    <row r="2592" ht="12.75" hidden="1" customHeight="1" x14ac:dyDescent="0.25"/>
    <row r="2593" ht="12.75" hidden="1" customHeight="1" x14ac:dyDescent="0.25"/>
    <row r="2594" ht="12.75" hidden="1" customHeight="1" x14ac:dyDescent="0.25"/>
    <row r="2595" ht="12.75" hidden="1" customHeight="1" x14ac:dyDescent="0.25"/>
    <row r="2596" ht="12.75" hidden="1" customHeight="1" x14ac:dyDescent="0.25"/>
    <row r="2597" ht="12.75" hidden="1" customHeight="1" x14ac:dyDescent="0.25"/>
    <row r="2598" ht="12.75" hidden="1" customHeight="1" x14ac:dyDescent="0.25"/>
    <row r="2599" ht="12.75" hidden="1" customHeight="1" x14ac:dyDescent="0.25"/>
    <row r="2600" ht="12.75" hidden="1" customHeight="1" x14ac:dyDescent="0.25"/>
    <row r="2601" ht="12.75" hidden="1" customHeight="1" x14ac:dyDescent="0.25"/>
    <row r="2602" ht="12.75" hidden="1" customHeight="1" x14ac:dyDescent="0.25"/>
    <row r="2603" ht="12.75" hidden="1" customHeight="1" x14ac:dyDescent="0.25"/>
    <row r="2604" ht="12.75" hidden="1" customHeight="1" x14ac:dyDescent="0.25"/>
    <row r="2605" ht="12.75" hidden="1" customHeight="1" x14ac:dyDescent="0.25"/>
    <row r="2606" ht="12.75" hidden="1" customHeight="1" x14ac:dyDescent="0.25"/>
    <row r="2607" ht="12.75" hidden="1" customHeight="1" x14ac:dyDescent="0.25"/>
    <row r="2608" ht="12.75" hidden="1" customHeight="1" x14ac:dyDescent="0.25"/>
    <row r="2609" ht="12.75" hidden="1" customHeight="1" x14ac:dyDescent="0.25"/>
    <row r="2610" ht="12.75" hidden="1" customHeight="1" x14ac:dyDescent="0.25"/>
    <row r="2611" ht="12.75" hidden="1" customHeight="1" x14ac:dyDescent="0.25"/>
    <row r="2612" ht="12.75" hidden="1" customHeight="1" x14ac:dyDescent="0.25"/>
    <row r="2613" ht="12.75" hidden="1" customHeight="1" x14ac:dyDescent="0.25"/>
    <row r="2614" ht="12.75" hidden="1" customHeight="1" x14ac:dyDescent="0.25"/>
    <row r="2615" ht="12.75" hidden="1" customHeight="1" x14ac:dyDescent="0.25"/>
    <row r="2616" ht="12.75" hidden="1" customHeight="1" x14ac:dyDescent="0.25"/>
    <row r="2617" ht="12.75" hidden="1" customHeight="1" x14ac:dyDescent="0.25"/>
    <row r="2618" ht="12.75" hidden="1" customHeight="1" x14ac:dyDescent="0.25"/>
    <row r="2619" ht="12.75" hidden="1" customHeight="1" x14ac:dyDescent="0.25"/>
    <row r="2620" ht="12.75" hidden="1" customHeight="1" x14ac:dyDescent="0.25"/>
    <row r="2621" ht="12.75" hidden="1" customHeight="1" x14ac:dyDescent="0.25"/>
    <row r="2622" ht="12.75" hidden="1" customHeight="1" x14ac:dyDescent="0.25"/>
    <row r="2623" ht="12.75" hidden="1" customHeight="1" x14ac:dyDescent="0.25"/>
    <row r="2624" ht="12.75" hidden="1" customHeight="1" x14ac:dyDescent="0.25"/>
    <row r="2625" ht="12.75" hidden="1" customHeight="1" x14ac:dyDescent="0.25"/>
    <row r="2626" ht="12.75" hidden="1" customHeight="1" x14ac:dyDescent="0.25"/>
    <row r="2627" ht="12.75" hidden="1" customHeight="1" x14ac:dyDescent="0.25"/>
    <row r="2628" ht="12.75" hidden="1" customHeight="1" x14ac:dyDescent="0.25"/>
    <row r="2629" ht="12.75" hidden="1" customHeight="1" x14ac:dyDescent="0.25"/>
    <row r="2630" ht="12.75" hidden="1" customHeight="1" x14ac:dyDescent="0.25"/>
    <row r="2631" ht="12.75" hidden="1" customHeight="1" x14ac:dyDescent="0.25"/>
    <row r="2632" ht="12.75" hidden="1" customHeight="1" x14ac:dyDescent="0.25"/>
    <row r="2633" ht="12.75" hidden="1" customHeight="1" x14ac:dyDescent="0.25"/>
    <row r="2634" ht="12.75" hidden="1" customHeight="1" x14ac:dyDescent="0.25"/>
    <row r="2635" ht="12.75" hidden="1" customHeight="1" x14ac:dyDescent="0.25"/>
    <row r="2636" ht="12.75" hidden="1" customHeight="1" x14ac:dyDescent="0.25"/>
    <row r="2637" ht="12.75" hidden="1" customHeight="1" x14ac:dyDescent="0.25"/>
    <row r="2638" ht="12.75" hidden="1" customHeight="1" x14ac:dyDescent="0.25"/>
    <row r="2639" ht="12.75" hidden="1" customHeight="1" x14ac:dyDescent="0.25"/>
    <row r="2640" ht="12.75" hidden="1" customHeight="1" x14ac:dyDescent="0.25"/>
    <row r="2641" ht="12.75" hidden="1" customHeight="1" x14ac:dyDescent="0.25"/>
    <row r="2642" ht="12.75" hidden="1" customHeight="1" x14ac:dyDescent="0.25"/>
    <row r="2643" ht="12.75" hidden="1" customHeight="1" x14ac:dyDescent="0.25"/>
    <row r="2644" ht="12.75" hidden="1" customHeight="1" x14ac:dyDescent="0.25"/>
    <row r="2645" ht="12.75" hidden="1" customHeight="1" x14ac:dyDescent="0.25"/>
    <row r="2646" ht="12.75" hidden="1" customHeight="1" x14ac:dyDescent="0.25"/>
    <row r="2647" ht="12.75" hidden="1" customHeight="1" x14ac:dyDescent="0.25"/>
    <row r="2648" ht="12.75" hidden="1" customHeight="1" x14ac:dyDescent="0.25"/>
    <row r="2649" ht="12.75" hidden="1" customHeight="1" x14ac:dyDescent="0.25"/>
    <row r="2650" ht="12.75" hidden="1" customHeight="1" x14ac:dyDescent="0.25"/>
    <row r="2651" ht="12.75" hidden="1" customHeight="1" x14ac:dyDescent="0.25"/>
    <row r="2652" ht="12.75" hidden="1" customHeight="1" x14ac:dyDescent="0.25"/>
    <row r="2653" ht="12.75" hidden="1" customHeight="1" x14ac:dyDescent="0.25"/>
    <row r="2654" ht="12.75" hidden="1" customHeight="1" x14ac:dyDescent="0.25"/>
    <row r="2655" ht="12.75" hidden="1" customHeight="1" x14ac:dyDescent="0.25"/>
    <row r="2656" ht="12.75" hidden="1" customHeight="1" x14ac:dyDescent="0.25"/>
    <row r="2657" ht="12.75" hidden="1" customHeight="1" x14ac:dyDescent="0.25"/>
    <row r="2658" ht="12.75" hidden="1" customHeight="1" x14ac:dyDescent="0.25"/>
    <row r="2659" ht="12.75" hidden="1" customHeight="1" x14ac:dyDescent="0.25"/>
    <row r="2660" ht="12.75" hidden="1" customHeight="1" x14ac:dyDescent="0.25"/>
    <row r="2661" ht="12.75" hidden="1" customHeight="1" x14ac:dyDescent="0.25"/>
    <row r="2662" ht="12.75" hidden="1" customHeight="1" x14ac:dyDescent="0.25"/>
    <row r="2663" ht="12.75" hidden="1" customHeight="1" x14ac:dyDescent="0.25"/>
    <row r="2664" ht="12.75" hidden="1" customHeight="1" x14ac:dyDescent="0.25"/>
    <row r="2665" ht="12.75" hidden="1" customHeight="1" x14ac:dyDescent="0.25"/>
    <row r="2666" ht="12.75" hidden="1" customHeight="1" x14ac:dyDescent="0.25"/>
    <row r="2667" ht="12.75" hidden="1" customHeight="1" x14ac:dyDescent="0.25"/>
    <row r="2668" ht="12.75" hidden="1" customHeight="1" x14ac:dyDescent="0.25"/>
    <row r="2669" ht="12.75" hidden="1" customHeight="1" x14ac:dyDescent="0.25"/>
    <row r="2670" ht="12.75" hidden="1" customHeight="1" x14ac:dyDescent="0.25"/>
    <row r="2671" ht="12.75" hidden="1" customHeight="1" x14ac:dyDescent="0.25"/>
    <row r="2672" ht="12.75" hidden="1" customHeight="1" x14ac:dyDescent="0.25"/>
    <row r="2673" ht="12.75" hidden="1" customHeight="1" x14ac:dyDescent="0.25"/>
    <row r="2674" ht="12.75" hidden="1" customHeight="1" x14ac:dyDescent="0.25"/>
    <row r="2675" ht="12.75" hidden="1" customHeight="1" x14ac:dyDescent="0.25"/>
    <row r="2676" ht="12.75" hidden="1" customHeight="1" x14ac:dyDescent="0.25"/>
    <row r="2677" ht="12.75" hidden="1" customHeight="1" x14ac:dyDescent="0.25"/>
    <row r="2678" ht="12.75" hidden="1" customHeight="1" x14ac:dyDescent="0.25"/>
    <row r="2679" ht="12.75" hidden="1" customHeight="1" x14ac:dyDescent="0.25"/>
    <row r="2680" ht="12.75" hidden="1" customHeight="1" x14ac:dyDescent="0.25"/>
    <row r="2681" ht="12.75" hidden="1" customHeight="1" x14ac:dyDescent="0.25"/>
    <row r="2682" ht="12.75" hidden="1" customHeight="1" x14ac:dyDescent="0.25"/>
    <row r="2683" ht="12.75" hidden="1" customHeight="1" x14ac:dyDescent="0.25"/>
    <row r="2684" ht="12.75" hidden="1" customHeight="1" x14ac:dyDescent="0.25"/>
    <row r="2685" ht="12.75" hidden="1" customHeight="1" x14ac:dyDescent="0.25"/>
    <row r="2686" ht="12.75" hidden="1" customHeight="1" x14ac:dyDescent="0.25"/>
    <row r="2687" ht="12.75" hidden="1" customHeight="1" x14ac:dyDescent="0.25"/>
    <row r="2688" ht="12.75" hidden="1" customHeight="1" x14ac:dyDescent="0.25"/>
    <row r="2689" ht="12.75" hidden="1" customHeight="1" x14ac:dyDescent="0.25"/>
    <row r="2690" ht="12.75" hidden="1" customHeight="1" x14ac:dyDescent="0.25"/>
    <row r="2691" ht="12.75" hidden="1" customHeight="1" x14ac:dyDescent="0.25"/>
    <row r="2692" ht="12.75" hidden="1" customHeight="1" x14ac:dyDescent="0.25"/>
    <row r="2693" ht="12.75" hidden="1" customHeight="1" x14ac:dyDescent="0.25"/>
    <row r="2694" ht="12.75" hidden="1" customHeight="1" x14ac:dyDescent="0.25"/>
    <row r="2695" ht="12.75" hidden="1" customHeight="1" x14ac:dyDescent="0.25"/>
    <row r="2696" ht="12.75" hidden="1" customHeight="1" x14ac:dyDescent="0.25"/>
    <row r="2697" ht="12.75" hidden="1" customHeight="1" x14ac:dyDescent="0.25"/>
    <row r="2698" ht="12.75" hidden="1" customHeight="1" x14ac:dyDescent="0.25"/>
    <row r="2699" ht="12.75" hidden="1" customHeight="1" x14ac:dyDescent="0.25"/>
    <row r="2700" ht="12.75" hidden="1" customHeight="1" x14ac:dyDescent="0.25"/>
    <row r="2701" ht="12.75" hidden="1" customHeight="1" x14ac:dyDescent="0.25"/>
    <row r="2702" ht="12.75" hidden="1" customHeight="1" x14ac:dyDescent="0.25"/>
    <row r="2703" ht="12.75" hidden="1" customHeight="1" x14ac:dyDescent="0.25"/>
    <row r="2704" ht="12.75" hidden="1" customHeight="1" x14ac:dyDescent="0.25"/>
    <row r="2705" ht="12.75" hidden="1" customHeight="1" x14ac:dyDescent="0.25"/>
    <row r="2706" ht="12.75" hidden="1" customHeight="1" x14ac:dyDescent="0.25"/>
    <row r="2707" ht="12.75" hidden="1" customHeight="1" x14ac:dyDescent="0.25"/>
    <row r="2708" ht="12.75" hidden="1" customHeight="1" x14ac:dyDescent="0.25"/>
    <row r="2709" ht="12.75" hidden="1" customHeight="1" x14ac:dyDescent="0.25"/>
    <row r="2710" ht="12.75" hidden="1" customHeight="1" x14ac:dyDescent="0.25"/>
    <row r="2711" ht="12.75" hidden="1" customHeight="1" x14ac:dyDescent="0.25"/>
    <row r="2712" ht="12.75" hidden="1" customHeight="1" x14ac:dyDescent="0.25"/>
    <row r="2713" ht="12.75" hidden="1" customHeight="1" x14ac:dyDescent="0.25"/>
    <row r="2714" ht="12.75" hidden="1" customHeight="1" x14ac:dyDescent="0.25"/>
    <row r="2715" ht="12.75" hidden="1" customHeight="1" x14ac:dyDescent="0.25"/>
    <row r="2716" ht="12.75" hidden="1" customHeight="1" x14ac:dyDescent="0.25"/>
    <row r="2717" ht="12.75" hidden="1" customHeight="1" x14ac:dyDescent="0.25"/>
    <row r="2718" ht="12.75" hidden="1" customHeight="1" x14ac:dyDescent="0.25"/>
    <row r="2719" ht="12.75" hidden="1" customHeight="1" x14ac:dyDescent="0.25"/>
    <row r="2720" ht="12.75" hidden="1" customHeight="1" x14ac:dyDescent="0.25"/>
    <row r="2721" ht="12.75" hidden="1" customHeight="1" x14ac:dyDescent="0.25"/>
    <row r="2722" ht="12.75" hidden="1" customHeight="1" x14ac:dyDescent="0.25"/>
    <row r="2723" ht="12.75" hidden="1" customHeight="1" x14ac:dyDescent="0.25"/>
    <row r="2724" ht="12.75" hidden="1" customHeight="1" x14ac:dyDescent="0.25"/>
    <row r="2725" ht="12.75" hidden="1" customHeight="1" x14ac:dyDescent="0.25"/>
    <row r="2726" ht="12.75" hidden="1" customHeight="1" x14ac:dyDescent="0.25"/>
    <row r="2727" ht="12.75" hidden="1" customHeight="1" x14ac:dyDescent="0.25"/>
    <row r="2728" ht="12.75" hidden="1" customHeight="1" x14ac:dyDescent="0.25"/>
    <row r="2729" ht="12.75" hidden="1" customHeight="1" x14ac:dyDescent="0.25"/>
    <row r="2730" ht="12.75" hidden="1" customHeight="1" x14ac:dyDescent="0.25"/>
    <row r="2731" ht="12.75" hidden="1" customHeight="1" x14ac:dyDescent="0.25"/>
    <row r="2732" ht="12.75" hidden="1" customHeight="1" x14ac:dyDescent="0.25"/>
    <row r="2733" ht="12.75" hidden="1" customHeight="1" x14ac:dyDescent="0.25"/>
    <row r="2734" ht="12.75" hidden="1" customHeight="1" x14ac:dyDescent="0.25"/>
    <row r="2735" ht="12.75" hidden="1" customHeight="1" x14ac:dyDescent="0.25"/>
    <row r="2736" ht="12.75" hidden="1" customHeight="1" x14ac:dyDescent="0.25"/>
    <row r="2737" ht="12.75" hidden="1" customHeight="1" x14ac:dyDescent="0.25"/>
    <row r="2738" ht="12.75" hidden="1" customHeight="1" x14ac:dyDescent="0.25"/>
    <row r="2739" ht="12.75" hidden="1" customHeight="1" x14ac:dyDescent="0.25"/>
    <row r="2740" ht="12.75" hidden="1" customHeight="1" x14ac:dyDescent="0.25"/>
    <row r="2741" ht="12.75" hidden="1" customHeight="1" x14ac:dyDescent="0.25"/>
    <row r="2742" ht="12.75" hidden="1" customHeight="1" x14ac:dyDescent="0.25"/>
    <row r="2743" ht="12.75" hidden="1" customHeight="1" x14ac:dyDescent="0.25"/>
    <row r="2744" ht="12.75" hidden="1" customHeight="1" x14ac:dyDescent="0.25"/>
    <row r="2745" ht="12.75" hidden="1" customHeight="1" x14ac:dyDescent="0.25"/>
    <row r="2746" ht="12.75" hidden="1" customHeight="1" x14ac:dyDescent="0.25"/>
    <row r="2747" ht="12.75" hidden="1" customHeight="1" x14ac:dyDescent="0.25"/>
    <row r="2748" ht="12.75" hidden="1" customHeight="1" x14ac:dyDescent="0.25"/>
    <row r="2749" ht="12.75" hidden="1" customHeight="1" x14ac:dyDescent="0.25"/>
    <row r="2750" ht="12.75" hidden="1" customHeight="1" x14ac:dyDescent="0.25"/>
    <row r="2751" ht="12.75" hidden="1" customHeight="1" x14ac:dyDescent="0.25"/>
    <row r="2752" ht="12.75" hidden="1" customHeight="1" x14ac:dyDescent="0.25"/>
    <row r="2753" ht="12.75" hidden="1" customHeight="1" x14ac:dyDescent="0.25"/>
    <row r="2754" ht="12.75" hidden="1" customHeight="1" x14ac:dyDescent="0.25"/>
    <row r="2755" ht="12.75" hidden="1" customHeight="1" x14ac:dyDescent="0.25"/>
    <row r="2756" ht="12.75" hidden="1" customHeight="1" x14ac:dyDescent="0.25"/>
    <row r="2757" ht="12.75" hidden="1" customHeight="1" x14ac:dyDescent="0.25"/>
    <row r="2758" ht="12.75" hidden="1" customHeight="1" x14ac:dyDescent="0.25"/>
    <row r="2759" ht="12.75" hidden="1" customHeight="1" x14ac:dyDescent="0.25"/>
    <row r="2760" ht="12.75" hidden="1" customHeight="1" x14ac:dyDescent="0.25"/>
    <row r="2761" ht="12.75" hidden="1" customHeight="1" x14ac:dyDescent="0.25"/>
    <row r="2762" ht="12.75" hidden="1" customHeight="1" x14ac:dyDescent="0.25"/>
    <row r="2763" ht="12.75" hidden="1" customHeight="1" x14ac:dyDescent="0.25"/>
    <row r="2764" ht="12.75" hidden="1" customHeight="1" x14ac:dyDescent="0.25"/>
    <row r="2765" ht="12.75" hidden="1" customHeight="1" x14ac:dyDescent="0.25"/>
    <row r="2766" ht="12.75" hidden="1" customHeight="1" x14ac:dyDescent="0.25"/>
    <row r="2767" ht="12.75" hidden="1" customHeight="1" x14ac:dyDescent="0.25"/>
    <row r="2768" ht="12.75" hidden="1" customHeight="1" x14ac:dyDescent="0.25"/>
    <row r="2769" ht="12.75" hidden="1" customHeight="1" x14ac:dyDescent="0.25"/>
    <row r="2770" ht="12.75" hidden="1" customHeight="1" x14ac:dyDescent="0.25"/>
    <row r="2771" ht="12.75" hidden="1" customHeight="1" x14ac:dyDescent="0.25"/>
    <row r="2772" ht="12.75" hidden="1" customHeight="1" x14ac:dyDescent="0.25"/>
    <row r="2773" ht="12.75" hidden="1" customHeight="1" x14ac:dyDescent="0.25"/>
    <row r="2774" ht="12.75" hidden="1" customHeight="1" x14ac:dyDescent="0.25"/>
    <row r="2775" ht="12.75" hidden="1" customHeight="1" x14ac:dyDescent="0.25"/>
    <row r="2776" ht="12.75" hidden="1" customHeight="1" x14ac:dyDescent="0.25"/>
    <row r="2777" ht="12.75" hidden="1" customHeight="1" x14ac:dyDescent="0.25"/>
    <row r="2778" ht="12.75" hidden="1" customHeight="1" x14ac:dyDescent="0.25"/>
    <row r="2779" ht="12.75" hidden="1" customHeight="1" x14ac:dyDescent="0.25"/>
    <row r="2780" ht="12.75" hidden="1" customHeight="1" x14ac:dyDescent="0.25"/>
    <row r="2781" ht="12.75" hidden="1" customHeight="1" x14ac:dyDescent="0.25"/>
    <row r="2782" ht="12.75" hidden="1" customHeight="1" x14ac:dyDescent="0.25"/>
    <row r="2783" ht="12.75" hidden="1" customHeight="1" x14ac:dyDescent="0.25"/>
    <row r="2784" ht="12.75" hidden="1" customHeight="1" x14ac:dyDescent="0.25"/>
    <row r="2785" ht="12.75" hidden="1" customHeight="1" x14ac:dyDescent="0.25"/>
    <row r="2786" ht="12.75" hidden="1" customHeight="1" x14ac:dyDescent="0.25"/>
    <row r="2787" ht="12.75" hidden="1" customHeight="1" x14ac:dyDescent="0.25"/>
    <row r="2788" ht="12.75" hidden="1" customHeight="1" x14ac:dyDescent="0.25"/>
    <row r="2789" ht="12.75" hidden="1" customHeight="1" x14ac:dyDescent="0.25"/>
    <row r="2790" ht="12.75" hidden="1" customHeight="1" x14ac:dyDescent="0.25"/>
    <row r="2791" ht="12.75" hidden="1" customHeight="1" x14ac:dyDescent="0.25"/>
    <row r="2792" ht="12.75" hidden="1" customHeight="1" x14ac:dyDescent="0.25"/>
    <row r="2793" ht="12.75" hidden="1" customHeight="1" x14ac:dyDescent="0.25"/>
    <row r="2794" ht="12.75" hidden="1" customHeight="1" x14ac:dyDescent="0.25"/>
    <row r="2795" ht="12.75" hidden="1" customHeight="1" x14ac:dyDescent="0.25"/>
    <row r="2796" ht="12.75" hidden="1" customHeight="1" x14ac:dyDescent="0.25"/>
    <row r="2797" ht="12.75" hidden="1" customHeight="1" x14ac:dyDescent="0.25"/>
    <row r="2798" ht="12.75" hidden="1" customHeight="1" x14ac:dyDescent="0.25"/>
    <row r="2799" ht="12.75" hidden="1" customHeight="1" x14ac:dyDescent="0.25"/>
    <row r="2800" ht="12.75" hidden="1" customHeight="1" x14ac:dyDescent="0.25"/>
    <row r="2801" ht="12.75" hidden="1" customHeight="1" x14ac:dyDescent="0.25"/>
    <row r="2802" ht="12.75" hidden="1" customHeight="1" x14ac:dyDescent="0.25"/>
    <row r="2803" ht="12.75" hidden="1" customHeight="1" x14ac:dyDescent="0.25"/>
    <row r="2804" ht="12.75" hidden="1" customHeight="1" x14ac:dyDescent="0.25"/>
    <row r="2805" ht="12.75" hidden="1" customHeight="1" x14ac:dyDescent="0.25"/>
    <row r="2806" ht="12.75" hidden="1" customHeight="1" x14ac:dyDescent="0.25"/>
    <row r="2807" ht="12.75" hidden="1" customHeight="1" x14ac:dyDescent="0.25"/>
    <row r="2808" ht="12.75" hidden="1" customHeight="1" x14ac:dyDescent="0.25"/>
    <row r="2809" ht="12.75" hidden="1" customHeight="1" x14ac:dyDescent="0.25"/>
    <row r="2810" ht="12.75" hidden="1" customHeight="1" x14ac:dyDescent="0.25"/>
    <row r="2811" ht="12.75" hidden="1" customHeight="1" x14ac:dyDescent="0.25"/>
    <row r="2812" ht="12.75" hidden="1" customHeight="1" x14ac:dyDescent="0.25"/>
    <row r="2813" ht="12.75" hidden="1" customHeight="1" x14ac:dyDescent="0.25"/>
    <row r="2814" ht="12.75" hidden="1" customHeight="1" x14ac:dyDescent="0.25"/>
    <row r="2815" ht="12.75" hidden="1" customHeight="1" x14ac:dyDescent="0.25"/>
    <row r="2816" ht="12.75" hidden="1" customHeight="1" x14ac:dyDescent="0.25"/>
    <row r="2817" ht="12.75" hidden="1" customHeight="1" x14ac:dyDescent="0.25"/>
    <row r="2818" ht="12.75" hidden="1" customHeight="1" x14ac:dyDescent="0.25"/>
    <row r="2819" ht="12.75" hidden="1" customHeight="1" x14ac:dyDescent="0.25"/>
    <row r="2820" ht="12.75" hidden="1" customHeight="1" x14ac:dyDescent="0.25"/>
    <row r="2821" ht="12.75" hidden="1" customHeight="1" x14ac:dyDescent="0.25"/>
    <row r="2822" ht="12.75" hidden="1" customHeight="1" x14ac:dyDescent="0.25"/>
    <row r="2823" ht="12.75" hidden="1" customHeight="1" x14ac:dyDescent="0.25"/>
    <row r="2824" ht="12.75" hidden="1" customHeight="1" x14ac:dyDescent="0.25"/>
    <row r="2825" ht="12.75" hidden="1" customHeight="1" x14ac:dyDescent="0.25"/>
    <row r="2826" ht="12.75" hidden="1" customHeight="1" x14ac:dyDescent="0.25"/>
    <row r="2827" ht="12.75" hidden="1" customHeight="1" x14ac:dyDescent="0.25"/>
    <row r="2828" ht="12.75" hidden="1" customHeight="1" x14ac:dyDescent="0.25"/>
    <row r="2829" ht="12.75" hidden="1" customHeight="1" x14ac:dyDescent="0.25"/>
    <row r="2830" ht="12.75" hidden="1" customHeight="1" x14ac:dyDescent="0.25"/>
    <row r="2831" ht="12.75" hidden="1" customHeight="1" x14ac:dyDescent="0.25"/>
    <row r="2832" ht="12.75" hidden="1" customHeight="1" x14ac:dyDescent="0.25"/>
    <row r="2833" ht="12.75" hidden="1" customHeight="1" x14ac:dyDescent="0.25"/>
    <row r="2834" ht="12.75" hidden="1" customHeight="1" x14ac:dyDescent="0.25"/>
    <row r="2835" ht="12.75" hidden="1" customHeight="1" x14ac:dyDescent="0.25"/>
    <row r="2836" ht="12.75" hidden="1" customHeight="1" x14ac:dyDescent="0.25"/>
    <row r="2837" ht="12.75" hidden="1" customHeight="1" x14ac:dyDescent="0.25"/>
    <row r="2838" ht="12.75" hidden="1" customHeight="1" x14ac:dyDescent="0.25"/>
    <row r="2839" ht="12.75" hidden="1" customHeight="1" x14ac:dyDescent="0.25"/>
    <row r="2840" ht="12.75" hidden="1" customHeight="1" x14ac:dyDescent="0.25"/>
    <row r="2841" ht="12.75" hidden="1" customHeight="1" x14ac:dyDescent="0.25"/>
    <row r="2842" ht="12.75" hidden="1" customHeight="1" x14ac:dyDescent="0.25"/>
    <row r="2843" ht="12.75" hidden="1" customHeight="1" x14ac:dyDescent="0.25"/>
    <row r="2844" ht="12.75" hidden="1" customHeight="1" x14ac:dyDescent="0.25"/>
    <row r="2845" ht="12.75" hidden="1" customHeight="1" x14ac:dyDescent="0.25"/>
    <row r="2846" ht="12.75" hidden="1" customHeight="1" x14ac:dyDescent="0.25"/>
    <row r="2847" ht="12.75" hidden="1" customHeight="1" x14ac:dyDescent="0.25"/>
    <row r="2848" ht="12.75" hidden="1" customHeight="1" x14ac:dyDescent="0.25"/>
    <row r="2849" ht="12.75" hidden="1" customHeight="1" x14ac:dyDescent="0.25"/>
    <row r="2850" ht="12.75" hidden="1" customHeight="1" x14ac:dyDescent="0.25"/>
    <row r="2851" ht="12.75" hidden="1" customHeight="1" x14ac:dyDescent="0.25"/>
    <row r="2852" ht="12.75" hidden="1" customHeight="1" x14ac:dyDescent="0.25"/>
    <row r="2853" ht="12.75" hidden="1" customHeight="1" x14ac:dyDescent="0.25"/>
    <row r="2854" ht="12.75" hidden="1" customHeight="1" x14ac:dyDescent="0.25"/>
    <row r="2855" ht="12.75" hidden="1" customHeight="1" x14ac:dyDescent="0.25"/>
    <row r="2856" ht="12.75" hidden="1" customHeight="1" x14ac:dyDescent="0.25"/>
    <row r="2857" ht="12.75" hidden="1" customHeight="1" x14ac:dyDescent="0.25"/>
    <row r="2858" ht="12.75" hidden="1" customHeight="1" x14ac:dyDescent="0.25"/>
    <row r="2859" ht="12.75" hidden="1" customHeight="1" x14ac:dyDescent="0.25"/>
    <row r="2860" ht="12.75" hidden="1" customHeight="1" x14ac:dyDescent="0.25"/>
    <row r="2861" ht="12.75" hidden="1" customHeight="1" x14ac:dyDescent="0.25"/>
    <row r="2862" ht="12.75" hidden="1" customHeight="1" x14ac:dyDescent="0.25"/>
    <row r="2863" ht="12.75" hidden="1" customHeight="1" x14ac:dyDescent="0.25"/>
    <row r="2864" ht="12.75" hidden="1" customHeight="1" x14ac:dyDescent="0.25"/>
    <row r="2865" ht="12.75" hidden="1" customHeight="1" x14ac:dyDescent="0.25"/>
    <row r="2866" ht="12.75" hidden="1" customHeight="1" x14ac:dyDescent="0.25"/>
    <row r="2867" ht="12.75" hidden="1" customHeight="1" x14ac:dyDescent="0.25"/>
    <row r="2868" ht="12.75" hidden="1" customHeight="1" x14ac:dyDescent="0.25"/>
    <row r="2869" ht="12.75" hidden="1" customHeight="1" x14ac:dyDescent="0.25"/>
    <row r="2870" ht="12.75" hidden="1" customHeight="1" x14ac:dyDescent="0.25"/>
    <row r="2871" ht="12.75" hidden="1" customHeight="1" x14ac:dyDescent="0.25"/>
    <row r="2872" ht="12.75" hidden="1" customHeight="1" x14ac:dyDescent="0.25"/>
    <row r="2873" ht="12.75" hidden="1" customHeight="1" x14ac:dyDescent="0.25"/>
    <row r="2874" ht="12.75" hidden="1" customHeight="1" x14ac:dyDescent="0.25"/>
    <row r="2875" ht="12.75" hidden="1" customHeight="1" x14ac:dyDescent="0.25"/>
    <row r="2876" ht="12.75" hidden="1" customHeight="1" x14ac:dyDescent="0.25"/>
    <row r="2877" ht="12.75" hidden="1" customHeight="1" x14ac:dyDescent="0.25"/>
    <row r="2878" ht="12.75" hidden="1" customHeight="1" x14ac:dyDescent="0.25"/>
    <row r="2879" ht="12.75" hidden="1" customHeight="1" x14ac:dyDescent="0.25"/>
    <row r="2880" ht="12.75" hidden="1" customHeight="1" x14ac:dyDescent="0.25"/>
    <row r="2881" ht="12.75" hidden="1" customHeight="1" x14ac:dyDescent="0.25"/>
    <row r="2882" ht="12.75" hidden="1" customHeight="1" x14ac:dyDescent="0.25"/>
    <row r="2883" ht="12.75" hidden="1" customHeight="1" x14ac:dyDescent="0.25"/>
    <row r="2884" ht="12.75" hidden="1" customHeight="1" x14ac:dyDescent="0.25"/>
    <row r="2885" ht="12.75" hidden="1" customHeight="1" x14ac:dyDescent="0.25"/>
    <row r="2886" ht="12.75" hidden="1" customHeight="1" x14ac:dyDescent="0.25"/>
    <row r="2887" ht="12.75" hidden="1" customHeight="1" x14ac:dyDescent="0.25"/>
    <row r="2888" ht="12.75" hidden="1" customHeight="1" x14ac:dyDescent="0.25"/>
    <row r="2889" ht="12.75" hidden="1" customHeight="1" x14ac:dyDescent="0.25"/>
    <row r="2890" ht="12.75" hidden="1" customHeight="1" x14ac:dyDescent="0.25"/>
    <row r="2891" ht="12.75" hidden="1" customHeight="1" x14ac:dyDescent="0.25"/>
    <row r="2892" ht="12.75" hidden="1" customHeight="1" x14ac:dyDescent="0.25"/>
    <row r="2893" ht="12.75" hidden="1" customHeight="1" x14ac:dyDescent="0.25"/>
    <row r="2894" ht="12.75" hidden="1" customHeight="1" x14ac:dyDescent="0.25"/>
    <row r="2895" ht="12.75" hidden="1" customHeight="1" x14ac:dyDescent="0.25"/>
    <row r="2896" ht="12.75" hidden="1" customHeight="1" x14ac:dyDescent="0.25"/>
    <row r="2897" ht="12.75" hidden="1" customHeight="1" x14ac:dyDescent="0.25"/>
    <row r="2898" ht="12.75" hidden="1" customHeight="1" x14ac:dyDescent="0.25"/>
    <row r="2899" ht="12.75" hidden="1" customHeight="1" x14ac:dyDescent="0.25"/>
    <row r="2900" ht="12.75" hidden="1" customHeight="1" x14ac:dyDescent="0.25"/>
    <row r="2901" ht="12.75" hidden="1" customHeight="1" x14ac:dyDescent="0.25"/>
    <row r="2902" ht="12.75" hidden="1" customHeight="1" x14ac:dyDescent="0.25"/>
    <row r="2903" ht="12.75" hidden="1" customHeight="1" x14ac:dyDescent="0.25"/>
    <row r="2904" ht="12.75" hidden="1" customHeight="1" x14ac:dyDescent="0.25"/>
    <row r="2905" ht="12.75" hidden="1" customHeight="1" x14ac:dyDescent="0.25"/>
    <row r="2906" ht="12.75" hidden="1" customHeight="1" x14ac:dyDescent="0.25"/>
    <row r="2907" ht="12.75" hidden="1" customHeight="1" x14ac:dyDescent="0.25"/>
    <row r="2908" ht="12.75" hidden="1" customHeight="1" x14ac:dyDescent="0.25"/>
    <row r="2909" ht="12.75" hidden="1" customHeight="1" x14ac:dyDescent="0.25"/>
    <row r="2910" ht="12.75" hidden="1" customHeight="1" x14ac:dyDescent="0.25"/>
    <row r="2911" ht="12.75" hidden="1" customHeight="1" x14ac:dyDescent="0.25"/>
    <row r="2912" ht="12.75" hidden="1" customHeight="1" x14ac:dyDescent="0.25"/>
    <row r="2913" ht="12.75" hidden="1" customHeight="1" x14ac:dyDescent="0.25"/>
    <row r="2914" ht="12.75" hidden="1" customHeight="1" x14ac:dyDescent="0.25"/>
    <row r="2915" ht="12.75" hidden="1" customHeight="1" x14ac:dyDescent="0.25"/>
    <row r="2916" ht="12.75" hidden="1" customHeight="1" x14ac:dyDescent="0.25"/>
    <row r="2917" ht="12.75" hidden="1" customHeight="1" x14ac:dyDescent="0.25"/>
    <row r="2918" ht="12.75" hidden="1" customHeight="1" x14ac:dyDescent="0.25"/>
    <row r="2919" ht="12.75" hidden="1" customHeight="1" x14ac:dyDescent="0.25"/>
    <row r="2920" ht="12.75" hidden="1" customHeight="1" x14ac:dyDescent="0.25"/>
    <row r="2921" ht="12.75" hidden="1" customHeight="1" x14ac:dyDescent="0.25"/>
    <row r="2922" ht="12.75" hidden="1" customHeight="1" x14ac:dyDescent="0.25"/>
    <row r="2923" ht="12.75" hidden="1" customHeight="1" x14ac:dyDescent="0.25"/>
    <row r="2924" ht="12.75" hidden="1" customHeight="1" x14ac:dyDescent="0.25"/>
    <row r="2925" ht="12.75" hidden="1" customHeight="1" x14ac:dyDescent="0.25"/>
    <row r="2926" ht="12.75" hidden="1" customHeight="1" x14ac:dyDescent="0.25"/>
    <row r="2927" ht="12.75" hidden="1" customHeight="1" x14ac:dyDescent="0.25"/>
    <row r="2928" ht="12.75" hidden="1" customHeight="1" x14ac:dyDescent="0.25"/>
    <row r="2929" ht="12.75" hidden="1" customHeight="1" x14ac:dyDescent="0.25"/>
    <row r="2930" ht="12.75" hidden="1" customHeight="1" x14ac:dyDescent="0.25"/>
    <row r="2931" ht="12.75" hidden="1" customHeight="1" x14ac:dyDescent="0.25"/>
    <row r="2932" ht="12.75" hidden="1" customHeight="1" x14ac:dyDescent="0.25"/>
    <row r="2933" ht="12.75" hidden="1" customHeight="1" x14ac:dyDescent="0.25"/>
    <row r="2934" ht="12.75" hidden="1" customHeight="1" x14ac:dyDescent="0.25"/>
    <row r="2935" ht="12.75" hidden="1" customHeight="1" x14ac:dyDescent="0.25"/>
    <row r="2936" ht="12.75" hidden="1" customHeight="1" x14ac:dyDescent="0.25"/>
    <row r="2937" ht="12.75" hidden="1" customHeight="1" x14ac:dyDescent="0.25"/>
    <row r="2938" ht="12.75" hidden="1" customHeight="1" x14ac:dyDescent="0.25"/>
    <row r="2939" ht="12.75" hidden="1" customHeight="1" x14ac:dyDescent="0.25"/>
    <row r="2940" ht="12.75" hidden="1" customHeight="1" x14ac:dyDescent="0.25"/>
    <row r="2941" ht="12.75" hidden="1" customHeight="1" x14ac:dyDescent="0.25"/>
    <row r="2942" ht="12.75" hidden="1" customHeight="1" x14ac:dyDescent="0.25"/>
    <row r="2943" ht="12.75" hidden="1" customHeight="1" x14ac:dyDescent="0.25"/>
    <row r="2944" ht="12.75" hidden="1" customHeight="1" x14ac:dyDescent="0.25"/>
    <row r="2945" ht="12.75" hidden="1" customHeight="1" x14ac:dyDescent="0.25"/>
    <row r="2946" ht="12.75" hidden="1" customHeight="1" x14ac:dyDescent="0.25"/>
    <row r="2947" ht="12.75" hidden="1" customHeight="1" x14ac:dyDescent="0.25"/>
    <row r="2948" ht="12.75" hidden="1" customHeight="1" x14ac:dyDescent="0.25"/>
    <row r="2949" ht="12.75" hidden="1" customHeight="1" x14ac:dyDescent="0.25"/>
    <row r="2950" ht="12.75" hidden="1" customHeight="1" x14ac:dyDescent="0.25"/>
    <row r="2951" ht="12.75" hidden="1" customHeight="1" x14ac:dyDescent="0.25"/>
    <row r="2952" ht="12.75" hidden="1" customHeight="1" x14ac:dyDescent="0.25"/>
    <row r="2953" ht="12.75" hidden="1" customHeight="1" x14ac:dyDescent="0.25"/>
    <row r="2954" ht="12.75" hidden="1" customHeight="1" x14ac:dyDescent="0.25"/>
    <row r="2955" ht="12.75" hidden="1" customHeight="1" x14ac:dyDescent="0.25"/>
    <row r="2956" ht="12.75" hidden="1" customHeight="1" x14ac:dyDescent="0.25"/>
    <row r="2957" ht="12.75" hidden="1" customHeight="1" x14ac:dyDescent="0.25"/>
    <row r="2958" ht="12.75" hidden="1" customHeight="1" x14ac:dyDescent="0.25"/>
    <row r="2959" ht="12.75" hidden="1" customHeight="1" x14ac:dyDescent="0.25"/>
    <row r="2960" ht="12.75" hidden="1" customHeight="1" x14ac:dyDescent="0.25"/>
    <row r="2961" ht="12.75" hidden="1" customHeight="1" x14ac:dyDescent="0.25"/>
    <row r="2962" ht="12.75" hidden="1" customHeight="1" x14ac:dyDescent="0.25"/>
    <row r="2963" ht="12.75" hidden="1" customHeight="1" x14ac:dyDescent="0.25"/>
    <row r="2964" ht="12.75" hidden="1" customHeight="1" x14ac:dyDescent="0.25"/>
    <row r="2965" ht="12.75" hidden="1" customHeight="1" x14ac:dyDescent="0.25"/>
    <row r="2966" ht="12.75" hidden="1" customHeight="1" x14ac:dyDescent="0.25"/>
    <row r="2967" ht="12.75" hidden="1" customHeight="1" x14ac:dyDescent="0.25"/>
    <row r="2968" ht="12.75" hidden="1" customHeight="1" x14ac:dyDescent="0.25"/>
    <row r="2969" ht="12.75" hidden="1" customHeight="1" x14ac:dyDescent="0.25"/>
    <row r="2970" ht="12.75" hidden="1" customHeight="1" x14ac:dyDescent="0.25"/>
    <row r="2971" ht="12.75" hidden="1" customHeight="1" x14ac:dyDescent="0.25"/>
    <row r="2972" ht="12.75" hidden="1" customHeight="1" x14ac:dyDescent="0.25"/>
    <row r="2973" ht="12.75" hidden="1" customHeight="1" x14ac:dyDescent="0.25"/>
    <row r="2974" ht="12.75" hidden="1" customHeight="1" x14ac:dyDescent="0.25"/>
    <row r="2975" ht="12.75" hidden="1" customHeight="1" x14ac:dyDescent="0.25"/>
    <row r="2976" ht="12.75" hidden="1" customHeight="1" x14ac:dyDescent="0.25"/>
    <row r="2977" ht="12.75" hidden="1" customHeight="1" x14ac:dyDescent="0.25"/>
    <row r="2978" ht="12.75" hidden="1" customHeight="1" x14ac:dyDescent="0.25"/>
    <row r="2979" ht="12.75" hidden="1" customHeight="1" x14ac:dyDescent="0.25"/>
    <row r="2980" ht="12.75" hidden="1" customHeight="1" x14ac:dyDescent="0.25"/>
    <row r="2981" ht="12.75" hidden="1" customHeight="1" x14ac:dyDescent="0.25"/>
    <row r="2982" ht="12.75" hidden="1" customHeight="1" x14ac:dyDescent="0.25"/>
    <row r="2983" ht="12.75" hidden="1" customHeight="1" x14ac:dyDescent="0.25"/>
    <row r="2984" ht="12.75" hidden="1" customHeight="1" x14ac:dyDescent="0.25"/>
    <row r="2985" ht="12.75" hidden="1" customHeight="1" x14ac:dyDescent="0.25"/>
    <row r="2986" ht="12.75" hidden="1" customHeight="1" x14ac:dyDescent="0.25"/>
    <row r="2987" ht="12.75" hidden="1" customHeight="1" x14ac:dyDescent="0.25"/>
    <row r="2988" ht="12.75" hidden="1" customHeight="1" x14ac:dyDescent="0.25"/>
    <row r="2989" ht="12.75" hidden="1" customHeight="1" x14ac:dyDescent="0.25"/>
    <row r="2990" ht="12.75" hidden="1" customHeight="1" x14ac:dyDescent="0.25"/>
    <row r="2991" ht="12.75" hidden="1" customHeight="1" x14ac:dyDescent="0.25"/>
    <row r="2992" ht="12.75" hidden="1" customHeight="1" x14ac:dyDescent="0.25"/>
    <row r="2993" ht="12.75" hidden="1" customHeight="1" x14ac:dyDescent="0.25"/>
    <row r="2994" ht="12.75" hidden="1" customHeight="1" x14ac:dyDescent="0.25"/>
    <row r="2995" ht="12.75" hidden="1" customHeight="1" x14ac:dyDescent="0.25"/>
    <row r="2996" ht="12.75" hidden="1" customHeight="1" x14ac:dyDescent="0.25"/>
    <row r="2997" ht="12.75" hidden="1" customHeight="1" x14ac:dyDescent="0.25"/>
    <row r="2998" ht="12.75" hidden="1" customHeight="1" x14ac:dyDescent="0.25"/>
    <row r="2999" ht="12.75" hidden="1" customHeight="1" x14ac:dyDescent="0.25"/>
    <row r="3000" ht="12.75" hidden="1" customHeight="1" x14ac:dyDescent="0.25"/>
    <row r="3001" ht="12.75" hidden="1" customHeight="1" x14ac:dyDescent="0.25"/>
    <row r="3002" ht="12.75" hidden="1" customHeight="1" x14ac:dyDescent="0.25"/>
    <row r="3003" ht="12.75" hidden="1" customHeight="1" x14ac:dyDescent="0.25"/>
    <row r="3004" ht="12.75" hidden="1" customHeight="1" x14ac:dyDescent="0.25"/>
    <row r="3005" ht="12.75" hidden="1" customHeight="1" x14ac:dyDescent="0.25"/>
    <row r="3006" ht="12.75" hidden="1" customHeight="1" x14ac:dyDescent="0.25"/>
    <row r="3007" ht="12.75" hidden="1" customHeight="1" x14ac:dyDescent="0.25"/>
    <row r="3008" ht="12.75" hidden="1" customHeight="1" x14ac:dyDescent="0.25"/>
    <row r="3009" ht="12.75" hidden="1" customHeight="1" x14ac:dyDescent="0.25"/>
    <row r="3010" ht="12.75" hidden="1" customHeight="1" x14ac:dyDescent="0.25"/>
    <row r="3011" ht="12.75" hidden="1" customHeight="1" x14ac:dyDescent="0.25"/>
    <row r="3012" ht="12.75" hidden="1" customHeight="1" x14ac:dyDescent="0.25"/>
    <row r="3013" ht="12.75" hidden="1" customHeight="1" x14ac:dyDescent="0.25"/>
    <row r="3014" ht="12.75" hidden="1" customHeight="1" x14ac:dyDescent="0.25"/>
    <row r="3015" ht="12.75" hidden="1" customHeight="1" x14ac:dyDescent="0.25"/>
    <row r="3016" ht="12.75" hidden="1" customHeight="1" x14ac:dyDescent="0.25"/>
    <row r="3017" ht="12.75" hidden="1" customHeight="1" x14ac:dyDescent="0.25"/>
    <row r="3018" ht="12.75" hidden="1" customHeight="1" x14ac:dyDescent="0.25"/>
    <row r="3019" ht="12.75" hidden="1" customHeight="1" x14ac:dyDescent="0.25"/>
    <row r="3020" ht="12.75" hidden="1" customHeight="1" x14ac:dyDescent="0.25"/>
    <row r="3021" ht="12.75" hidden="1" customHeight="1" x14ac:dyDescent="0.25"/>
    <row r="3022" ht="12.75" hidden="1" customHeight="1" x14ac:dyDescent="0.25"/>
    <row r="3023" ht="12.75" hidden="1" customHeight="1" x14ac:dyDescent="0.25"/>
    <row r="3024" ht="12.75" hidden="1" customHeight="1" x14ac:dyDescent="0.25"/>
    <row r="3025" ht="12.75" hidden="1" customHeight="1" x14ac:dyDescent="0.25"/>
    <row r="3026" ht="12.75" hidden="1" customHeight="1" x14ac:dyDescent="0.25"/>
    <row r="3027" ht="12.75" hidden="1" customHeight="1" x14ac:dyDescent="0.25"/>
    <row r="3028" ht="12.75" hidden="1" customHeight="1" x14ac:dyDescent="0.25"/>
    <row r="3029" ht="12.75" hidden="1" customHeight="1" x14ac:dyDescent="0.25"/>
    <row r="3030" ht="12.75" hidden="1" customHeight="1" x14ac:dyDescent="0.25"/>
    <row r="3031" ht="12.75" hidden="1" customHeight="1" x14ac:dyDescent="0.25"/>
    <row r="3032" ht="12.75" hidden="1" customHeight="1" x14ac:dyDescent="0.25"/>
    <row r="3033" ht="12.75" hidden="1" customHeight="1" x14ac:dyDescent="0.25"/>
    <row r="3034" ht="12.75" hidden="1" customHeight="1" x14ac:dyDescent="0.25"/>
    <row r="3035" ht="12.75" hidden="1" customHeight="1" x14ac:dyDescent="0.25"/>
    <row r="3036" ht="12.75" hidden="1" customHeight="1" x14ac:dyDescent="0.25"/>
    <row r="3037" ht="12.75" hidden="1" customHeight="1" x14ac:dyDescent="0.25"/>
    <row r="3038" ht="12.75" hidden="1" customHeight="1" x14ac:dyDescent="0.25"/>
    <row r="3039" ht="12.75" hidden="1" customHeight="1" x14ac:dyDescent="0.25"/>
    <row r="3040" ht="12.75" hidden="1" customHeight="1" x14ac:dyDescent="0.25"/>
    <row r="3041" ht="12.75" hidden="1" customHeight="1" x14ac:dyDescent="0.25"/>
    <row r="3042" ht="12.75" hidden="1" customHeight="1" x14ac:dyDescent="0.25"/>
    <row r="3043" ht="12.75" hidden="1" customHeight="1" x14ac:dyDescent="0.25"/>
    <row r="3044" ht="12.75" hidden="1" customHeight="1" x14ac:dyDescent="0.25"/>
    <row r="3045" ht="12.75" hidden="1" customHeight="1" x14ac:dyDescent="0.25"/>
    <row r="3046" ht="12.75" hidden="1" customHeight="1" x14ac:dyDescent="0.25"/>
    <row r="3047" ht="12.75" hidden="1" customHeight="1" x14ac:dyDescent="0.25"/>
    <row r="3048" ht="12.75" hidden="1" customHeight="1" x14ac:dyDescent="0.25"/>
    <row r="3049" ht="12.75" hidden="1" customHeight="1" x14ac:dyDescent="0.25"/>
    <row r="3050" ht="12.75" hidden="1" customHeight="1" x14ac:dyDescent="0.25"/>
    <row r="3051" ht="12.75" hidden="1" customHeight="1" x14ac:dyDescent="0.25"/>
    <row r="3052" ht="12.75" hidden="1" customHeight="1" x14ac:dyDescent="0.25"/>
    <row r="3053" ht="12.75" hidden="1" customHeight="1" x14ac:dyDescent="0.25"/>
    <row r="3054" ht="12.75" hidden="1" customHeight="1" x14ac:dyDescent="0.25"/>
    <row r="3055" ht="12.75" hidden="1" customHeight="1" x14ac:dyDescent="0.25"/>
    <row r="3056" ht="12.75" hidden="1" customHeight="1" x14ac:dyDescent="0.25"/>
    <row r="3057" ht="12.75" hidden="1" customHeight="1" x14ac:dyDescent="0.25"/>
    <row r="3058" ht="12.75" hidden="1" customHeight="1" x14ac:dyDescent="0.25"/>
    <row r="3059" ht="12.75" hidden="1" customHeight="1" x14ac:dyDescent="0.25"/>
    <row r="3060" ht="12.75" hidden="1" customHeight="1" x14ac:dyDescent="0.25"/>
    <row r="3061" ht="12.75" hidden="1" customHeight="1" x14ac:dyDescent="0.25"/>
    <row r="3062" ht="12.75" hidden="1" customHeight="1" x14ac:dyDescent="0.25"/>
    <row r="3063" ht="12.75" hidden="1" customHeight="1" x14ac:dyDescent="0.25"/>
    <row r="3064" ht="12.75" hidden="1" customHeight="1" x14ac:dyDescent="0.25"/>
    <row r="3065" ht="12.75" hidden="1" customHeight="1" x14ac:dyDescent="0.25"/>
    <row r="3066" ht="12.75" hidden="1" customHeight="1" x14ac:dyDescent="0.25"/>
    <row r="3067" ht="12.75" hidden="1" customHeight="1" x14ac:dyDescent="0.25"/>
    <row r="3068" ht="12.75" hidden="1" customHeight="1" x14ac:dyDescent="0.25"/>
    <row r="3069" ht="12.75" hidden="1" customHeight="1" x14ac:dyDescent="0.25"/>
    <row r="3070" ht="12.75" hidden="1" customHeight="1" x14ac:dyDescent="0.25"/>
    <row r="3071" ht="12.75" hidden="1" customHeight="1" x14ac:dyDescent="0.25"/>
    <row r="3072" ht="12.75" hidden="1" customHeight="1" x14ac:dyDescent="0.25"/>
    <row r="3073" ht="12.75" hidden="1" customHeight="1" x14ac:dyDescent="0.25"/>
    <row r="3074" ht="12.75" hidden="1" customHeight="1" x14ac:dyDescent="0.25"/>
    <row r="3075" ht="12.75" hidden="1" customHeight="1" x14ac:dyDescent="0.25"/>
    <row r="3076" ht="12.75" hidden="1" customHeight="1" x14ac:dyDescent="0.25"/>
    <row r="3077" ht="12.75" hidden="1" customHeight="1" x14ac:dyDescent="0.25"/>
    <row r="3078" ht="12.75" hidden="1" customHeight="1" x14ac:dyDescent="0.25"/>
    <row r="3079" ht="12.75" hidden="1" customHeight="1" x14ac:dyDescent="0.25"/>
    <row r="3080" ht="12.75" hidden="1" customHeight="1" x14ac:dyDescent="0.25"/>
    <row r="3081" ht="12.75" hidden="1" customHeight="1" x14ac:dyDescent="0.25"/>
    <row r="3082" ht="12.75" hidden="1" customHeight="1" x14ac:dyDescent="0.25"/>
    <row r="3083" ht="12.75" hidden="1" customHeight="1" x14ac:dyDescent="0.25"/>
    <row r="3084" ht="12.75" hidden="1" customHeight="1" x14ac:dyDescent="0.25"/>
    <row r="3085" ht="12.75" hidden="1" customHeight="1" x14ac:dyDescent="0.25"/>
    <row r="3086" ht="12.75" hidden="1" customHeight="1" x14ac:dyDescent="0.25"/>
    <row r="3087" ht="12.75" hidden="1" customHeight="1" x14ac:dyDescent="0.25"/>
    <row r="3088" ht="12.75" hidden="1" customHeight="1" x14ac:dyDescent="0.25"/>
    <row r="3089" ht="12.75" hidden="1" customHeight="1" x14ac:dyDescent="0.25"/>
    <row r="3090" ht="12.75" hidden="1" customHeight="1" x14ac:dyDescent="0.25"/>
    <row r="3091" ht="12.75" hidden="1" customHeight="1" x14ac:dyDescent="0.25"/>
    <row r="3092" ht="12.75" hidden="1" customHeight="1" x14ac:dyDescent="0.25"/>
    <row r="3093" ht="12.75" hidden="1" customHeight="1" x14ac:dyDescent="0.25"/>
    <row r="3094" ht="12.75" hidden="1" customHeight="1" x14ac:dyDescent="0.25"/>
    <row r="3095" ht="12.75" hidden="1" customHeight="1" x14ac:dyDescent="0.25"/>
    <row r="3096" ht="12.75" hidden="1" customHeight="1" x14ac:dyDescent="0.25"/>
    <row r="3097" ht="12.75" hidden="1" customHeight="1" x14ac:dyDescent="0.25"/>
    <row r="3098" ht="12.75" hidden="1" customHeight="1" x14ac:dyDescent="0.25"/>
    <row r="3099" ht="12.75" hidden="1" customHeight="1" x14ac:dyDescent="0.25"/>
    <row r="3100" ht="12.75" hidden="1" customHeight="1" x14ac:dyDescent="0.25"/>
    <row r="3101" ht="12.75" hidden="1" customHeight="1" x14ac:dyDescent="0.25"/>
    <row r="3102" ht="12.75" hidden="1" customHeight="1" x14ac:dyDescent="0.25"/>
    <row r="3103" ht="12.75" hidden="1" customHeight="1" x14ac:dyDescent="0.25"/>
    <row r="3104" ht="12.75" hidden="1" customHeight="1" x14ac:dyDescent="0.25"/>
    <row r="3105" ht="12.75" hidden="1" customHeight="1" x14ac:dyDescent="0.25"/>
    <row r="3106" ht="12.75" hidden="1" customHeight="1" x14ac:dyDescent="0.25"/>
    <row r="3107" ht="12.75" hidden="1" customHeight="1" x14ac:dyDescent="0.25"/>
    <row r="3108" ht="12.75" hidden="1" customHeight="1" x14ac:dyDescent="0.25"/>
    <row r="3109" ht="12.75" hidden="1" customHeight="1" x14ac:dyDescent="0.25"/>
    <row r="3110" ht="12.75" hidden="1" customHeight="1" x14ac:dyDescent="0.25"/>
    <row r="3111" ht="12.75" hidden="1" customHeight="1" x14ac:dyDescent="0.25"/>
    <row r="3112" ht="12.75" hidden="1" customHeight="1" x14ac:dyDescent="0.25"/>
    <row r="3113" ht="12.75" hidden="1" customHeight="1" x14ac:dyDescent="0.25"/>
    <row r="3114" ht="12.75" hidden="1" customHeight="1" x14ac:dyDescent="0.25"/>
    <row r="3115" ht="12.75" hidden="1" customHeight="1" x14ac:dyDescent="0.25"/>
    <row r="3116" ht="12.75" hidden="1" customHeight="1" x14ac:dyDescent="0.25"/>
    <row r="3117" ht="12.75" hidden="1" customHeight="1" x14ac:dyDescent="0.25"/>
    <row r="3118" ht="12.75" hidden="1" customHeight="1" x14ac:dyDescent="0.25"/>
    <row r="3119" ht="12.75" hidden="1" customHeight="1" x14ac:dyDescent="0.25"/>
    <row r="3120" ht="12.75" hidden="1" customHeight="1" x14ac:dyDescent="0.25"/>
    <row r="3121" ht="12.75" hidden="1" customHeight="1" x14ac:dyDescent="0.25"/>
    <row r="3122" ht="12.75" hidden="1" customHeight="1" x14ac:dyDescent="0.25"/>
    <row r="3123" ht="12.75" hidden="1" customHeight="1" x14ac:dyDescent="0.25"/>
    <row r="3124" ht="12.75" hidden="1" customHeight="1" x14ac:dyDescent="0.25"/>
    <row r="3125" ht="12.75" hidden="1" customHeight="1" x14ac:dyDescent="0.25"/>
    <row r="3126" ht="12.75" hidden="1" customHeight="1" x14ac:dyDescent="0.25"/>
    <row r="3127" ht="12.75" hidden="1" customHeight="1" x14ac:dyDescent="0.25"/>
    <row r="3128" ht="12.75" hidden="1" customHeight="1" x14ac:dyDescent="0.25"/>
    <row r="3129" ht="12.75" hidden="1" customHeight="1" x14ac:dyDescent="0.25"/>
    <row r="3130" ht="12.75" hidden="1" customHeight="1" x14ac:dyDescent="0.25"/>
    <row r="3131" ht="12.75" hidden="1" customHeight="1" x14ac:dyDescent="0.25"/>
    <row r="3132" ht="12.75" hidden="1" customHeight="1" x14ac:dyDescent="0.25"/>
    <row r="3133" ht="12.75" hidden="1" customHeight="1" x14ac:dyDescent="0.25"/>
    <row r="3134" ht="12.75" hidden="1" customHeight="1" x14ac:dyDescent="0.25"/>
    <row r="3135" ht="12.75" hidden="1" customHeight="1" x14ac:dyDescent="0.25"/>
    <row r="3136" ht="12.75" hidden="1" customHeight="1" x14ac:dyDescent="0.25"/>
    <row r="3137" ht="12.75" hidden="1" customHeight="1" x14ac:dyDescent="0.25"/>
    <row r="3138" ht="12.75" hidden="1" customHeight="1" x14ac:dyDescent="0.25"/>
    <row r="3139" ht="12.75" hidden="1" customHeight="1" x14ac:dyDescent="0.25"/>
    <row r="3140" ht="12.75" hidden="1" customHeight="1" x14ac:dyDescent="0.25"/>
    <row r="3141" ht="12.75" hidden="1" customHeight="1" x14ac:dyDescent="0.25"/>
    <row r="3142" ht="12.75" hidden="1" customHeight="1" x14ac:dyDescent="0.25"/>
    <row r="3143" ht="12.75" hidden="1" customHeight="1" x14ac:dyDescent="0.25"/>
    <row r="3144" ht="12.75" hidden="1" customHeight="1" x14ac:dyDescent="0.25"/>
    <row r="3145" ht="12.75" hidden="1" customHeight="1" x14ac:dyDescent="0.25"/>
    <row r="3146" ht="12.75" hidden="1" customHeight="1" x14ac:dyDescent="0.25"/>
    <row r="3147" ht="12.75" hidden="1" customHeight="1" x14ac:dyDescent="0.25"/>
    <row r="3148" ht="12.75" hidden="1" customHeight="1" x14ac:dyDescent="0.25"/>
    <row r="3149" ht="12.75" hidden="1" customHeight="1" x14ac:dyDescent="0.25"/>
    <row r="3150" ht="12.75" hidden="1" customHeight="1" x14ac:dyDescent="0.25"/>
    <row r="3151" ht="12.75" hidden="1" customHeight="1" x14ac:dyDescent="0.25"/>
    <row r="3152" ht="12.75" hidden="1" customHeight="1" x14ac:dyDescent="0.25"/>
    <row r="3153" ht="12.75" hidden="1" customHeight="1" x14ac:dyDescent="0.25"/>
    <row r="3154" ht="12.75" hidden="1" customHeight="1" x14ac:dyDescent="0.25"/>
    <row r="3155" ht="12.75" hidden="1" customHeight="1" x14ac:dyDescent="0.25"/>
    <row r="3156" ht="12.75" hidden="1" customHeight="1" x14ac:dyDescent="0.25"/>
    <row r="3157" ht="12.75" hidden="1" customHeight="1" x14ac:dyDescent="0.25"/>
    <row r="3158" ht="12.75" hidden="1" customHeight="1" x14ac:dyDescent="0.25"/>
    <row r="3159" ht="12.75" hidden="1" customHeight="1" x14ac:dyDescent="0.25"/>
    <row r="3160" ht="12.75" hidden="1" customHeight="1" x14ac:dyDescent="0.25"/>
    <row r="3161" ht="12.75" hidden="1" customHeight="1" x14ac:dyDescent="0.25"/>
    <row r="3162" ht="12.75" hidden="1" customHeight="1" x14ac:dyDescent="0.25"/>
    <row r="3163" ht="12.75" hidden="1" customHeight="1" x14ac:dyDescent="0.25"/>
    <row r="3164" ht="12.75" hidden="1" customHeight="1" x14ac:dyDescent="0.25"/>
    <row r="3165" ht="12.75" hidden="1" customHeight="1" x14ac:dyDescent="0.25"/>
    <row r="3166" ht="12.75" hidden="1" customHeight="1" x14ac:dyDescent="0.25"/>
    <row r="3167" ht="12.75" hidden="1" customHeight="1" x14ac:dyDescent="0.25"/>
    <row r="3168" ht="12.75" hidden="1" customHeight="1" x14ac:dyDescent="0.25"/>
    <row r="3169" ht="12.75" hidden="1" customHeight="1" x14ac:dyDescent="0.25"/>
    <row r="3170" ht="12.75" hidden="1" customHeight="1" x14ac:dyDescent="0.25"/>
    <row r="3171" ht="12.75" hidden="1" customHeight="1" x14ac:dyDescent="0.25"/>
    <row r="3172" ht="12.75" hidden="1" customHeight="1" x14ac:dyDescent="0.25"/>
    <row r="3173" ht="12.75" hidden="1" customHeight="1" x14ac:dyDescent="0.25"/>
    <row r="3174" ht="12.75" hidden="1" customHeight="1" x14ac:dyDescent="0.25"/>
    <row r="3175" ht="12.75" hidden="1" customHeight="1" x14ac:dyDescent="0.25"/>
    <row r="3176" ht="12.75" hidden="1" customHeight="1" x14ac:dyDescent="0.25"/>
    <row r="3177" ht="12.75" hidden="1" customHeight="1" x14ac:dyDescent="0.25"/>
    <row r="3178" ht="12.75" hidden="1" customHeight="1" x14ac:dyDescent="0.25"/>
    <row r="3179" ht="12.75" hidden="1" customHeight="1" x14ac:dyDescent="0.25"/>
    <row r="3180" ht="12.75" hidden="1" customHeight="1" x14ac:dyDescent="0.25"/>
    <row r="3181" ht="12.75" hidden="1" customHeight="1" x14ac:dyDescent="0.25"/>
    <row r="3182" ht="12.75" hidden="1" customHeight="1" x14ac:dyDescent="0.25"/>
    <row r="3183" ht="12.75" hidden="1" customHeight="1" x14ac:dyDescent="0.25"/>
    <row r="3184" ht="12.75" hidden="1" customHeight="1" x14ac:dyDescent="0.25"/>
    <row r="3185" ht="12.75" hidden="1" customHeight="1" x14ac:dyDescent="0.25"/>
    <row r="3186" ht="12.75" hidden="1" customHeight="1" x14ac:dyDescent="0.25"/>
    <row r="3187" ht="12.75" hidden="1" customHeight="1" x14ac:dyDescent="0.25"/>
    <row r="3188" ht="12.75" hidden="1" customHeight="1" x14ac:dyDescent="0.25"/>
    <row r="3189" ht="12.75" hidden="1" customHeight="1" x14ac:dyDescent="0.25"/>
    <row r="3190" ht="12.75" hidden="1" customHeight="1" x14ac:dyDescent="0.25"/>
    <row r="3191" ht="12.75" hidden="1" customHeight="1" x14ac:dyDescent="0.25"/>
    <row r="3192" ht="12.75" hidden="1" customHeight="1" x14ac:dyDescent="0.25"/>
    <row r="3193" ht="12.75" hidden="1" customHeight="1" x14ac:dyDescent="0.25"/>
    <row r="3194" ht="12.75" hidden="1" customHeight="1" x14ac:dyDescent="0.25"/>
    <row r="3195" ht="12.75" hidden="1" customHeight="1" x14ac:dyDescent="0.25"/>
    <row r="3196" ht="12.75" hidden="1" customHeight="1" x14ac:dyDescent="0.25"/>
    <row r="3197" ht="12.75" hidden="1" customHeight="1" x14ac:dyDescent="0.25"/>
    <row r="3198" ht="12.75" hidden="1" customHeight="1" x14ac:dyDescent="0.25"/>
    <row r="3199" ht="12.75" hidden="1" customHeight="1" x14ac:dyDescent="0.25"/>
    <row r="3200" ht="12.75" hidden="1" customHeight="1" x14ac:dyDescent="0.25"/>
    <row r="3201" ht="12.75" hidden="1" customHeight="1" x14ac:dyDescent="0.25"/>
    <row r="3202" ht="12.75" hidden="1" customHeight="1" x14ac:dyDescent="0.25"/>
    <row r="3203" ht="12.75" hidden="1" customHeight="1" x14ac:dyDescent="0.25"/>
    <row r="3204" ht="12.75" hidden="1" customHeight="1" x14ac:dyDescent="0.25"/>
    <row r="3205" ht="12.75" hidden="1" customHeight="1" x14ac:dyDescent="0.25"/>
    <row r="3206" ht="12.75" hidden="1" customHeight="1" x14ac:dyDescent="0.25"/>
    <row r="3207" ht="12.75" hidden="1" customHeight="1" x14ac:dyDescent="0.25"/>
    <row r="3208" ht="12.75" hidden="1" customHeight="1" x14ac:dyDescent="0.25"/>
    <row r="3209" ht="12.75" hidden="1" customHeight="1" x14ac:dyDescent="0.25"/>
    <row r="3210" ht="12.75" hidden="1" customHeight="1" x14ac:dyDescent="0.25"/>
    <row r="3211" ht="12.75" hidden="1" customHeight="1" x14ac:dyDescent="0.25"/>
    <row r="3212" ht="12.75" hidden="1" customHeight="1" x14ac:dyDescent="0.25"/>
    <row r="3213" ht="12.75" hidden="1" customHeight="1" x14ac:dyDescent="0.25"/>
    <row r="3214" ht="12.75" hidden="1" customHeight="1" x14ac:dyDescent="0.25"/>
    <row r="3215" ht="12.75" hidden="1" customHeight="1" x14ac:dyDescent="0.25"/>
    <row r="3216" ht="12.75" hidden="1" customHeight="1" x14ac:dyDescent="0.25"/>
    <row r="3217" ht="12.75" hidden="1" customHeight="1" x14ac:dyDescent="0.25"/>
    <row r="3218" ht="12.75" hidden="1" customHeight="1" x14ac:dyDescent="0.25"/>
    <row r="3219" ht="12.75" hidden="1" customHeight="1" x14ac:dyDescent="0.25"/>
    <row r="3220" ht="12.75" hidden="1" customHeight="1" x14ac:dyDescent="0.25"/>
    <row r="3221" ht="12.75" hidden="1" customHeight="1" x14ac:dyDescent="0.25"/>
    <row r="3222" ht="12.75" hidden="1" customHeight="1" x14ac:dyDescent="0.25"/>
    <row r="3223" ht="12.75" hidden="1" customHeight="1" x14ac:dyDescent="0.25"/>
    <row r="3224" ht="12.75" hidden="1" customHeight="1" x14ac:dyDescent="0.25"/>
    <row r="3225" ht="12.75" hidden="1" customHeight="1" x14ac:dyDescent="0.25"/>
    <row r="3226" ht="12.75" hidden="1" customHeight="1" x14ac:dyDescent="0.25"/>
    <row r="3227" ht="12.75" hidden="1" customHeight="1" x14ac:dyDescent="0.25"/>
    <row r="3228" ht="12.75" hidden="1" customHeight="1" x14ac:dyDescent="0.25"/>
    <row r="3229" ht="12.75" hidden="1" customHeight="1" x14ac:dyDescent="0.25"/>
    <row r="3230" ht="12.75" hidden="1" customHeight="1" x14ac:dyDescent="0.25"/>
    <row r="3231" ht="12.75" hidden="1" customHeight="1" x14ac:dyDescent="0.25"/>
    <row r="3232" ht="12.75" hidden="1" customHeight="1" x14ac:dyDescent="0.25"/>
    <row r="3233" ht="12.75" hidden="1" customHeight="1" x14ac:dyDescent="0.25"/>
    <row r="3234" ht="12.75" hidden="1" customHeight="1" x14ac:dyDescent="0.25"/>
    <row r="3235" ht="12.75" hidden="1" customHeight="1" x14ac:dyDescent="0.25"/>
    <row r="3236" ht="12.75" hidden="1" customHeight="1" x14ac:dyDescent="0.25"/>
    <row r="3237" ht="12.75" hidden="1" customHeight="1" x14ac:dyDescent="0.25"/>
    <row r="3238" ht="12.75" hidden="1" customHeight="1" x14ac:dyDescent="0.25"/>
    <row r="3239" ht="12.75" hidden="1" customHeight="1" x14ac:dyDescent="0.25"/>
    <row r="3240" ht="12.75" hidden="1" customHeight="1" x14ac:dyDescent="0.25"/>
    <row r="3241" ht="12.75" hidden="1" customHeight="1" x14ac:dyDescent="0.25"/>
    <row r="3242" ht="12.75" hidden="1" customHeight="1" x14ac:dyDescent="0.25"/>
    <row r="3243" ht="12.75" hidden="1" customHeight="1" x14ac:dyDescent="0.25"/>
    <row r="3244" ht="12.75" hidden="1" customHeight="1" x14ac:dyDescent="0.25"/>
    <row r="3245" ht="12.75" hidden="1" customHeight="1" x14ac:dyDescent="0.25"/>
    <row r="3246" ht="12.75" hidden="1" customHeight="1" x14ac:dyDescent="0.25"/>
    <row r="3247" ht="12.75" hidden="1" customHeight="1" x14ac:dyDescent="0.25"/>
    <row r="3248" ht="12.75" hidden="1" customHeight="1" x14ac:dyDescent="0.25"/>
    <row r="3249" ht="12.75" hidden="1" customHeight="1" x14ac:dyDescent="0.25"/>
    <row r="3250" ht="12.75" hidden="1" customHeight="1" x14ac:dyDescent="0.25"/>
    <row r="3251" ht="12.75" hidden="1" customHeight="1" x14ac:dyDescent="0.25"/>
    <row r="3252" ht="12.75" hidden="1" customHeight="1" x14ac:dyDescent="0.25"/>
    <row r="3253" ht="12.75" hidden="1" customHeight="1" x14ac:dyDescent="0.25"/>
    <row r="3254" ht="12.75" hidden="1" customHeight="1" x14ac:dyDescent="0.25"/>
    <row r="3255" ht="12.75" hidden="1" customHeight="1" x14ac:dyDescent="0.25"/>
    <row r="3256" ht="12.75" hidden="1" customHeight="1" x14ac:dyDescent="0.25"/>
    <row r="3257" ht="12.75" hidden="1" customHeight="1" x14ac:dyDescent="0.25"/>
    <row r="3258" ht="12.75" hidden="1" customHeight="1" x14ac:dyDescent="0.25"/>
    <row r="3259" ht="12.75" hidden="1" customHeight="1" x14ac:dyDescent="0.25"/>
    <row r="3260" ht="12.75" hidden="1" customHeight="1" x14ac:dyDescent="0.25"/>
    <row r="3261" ht="12.75" hidden="1" customHeight="1" x14ac:dyDescent="0.25"/>
    <row r="3262" ht="12.75" hidden="1" customHeight="1" x14ac:dyDescent="0.25"/>
    <row r="3263" ht="12.75" hidden="1" customHeight="1" x14ac:dyDescent="0.25"/>
    <row r="3264" ht="12.75" hidden="1" customHeight="1" x14ac:dyDescent="0.25"/>
    <row r="3265" ht="12.75" hidden="1" customHeight="1" x14ac:dyDescent="0.25"/>
    <row r="3266" ht="12.75" hidden="1" customHeight="1" x14ac:dyDescent="0.25"/>
    <row r="3267" ht="12.75" hidden="1" customHeight="1" x14ac:dyDescent="0.25"/>
    <row r="3268" ht="12.75" hidden="1" customHeight="1" x14ac:dyDescent="0.25"/>
    <row r="3269" ht="12.75" hidden="1" customHeight="1" x14ac:dyDescent="0.25"/>
    <row r="3270" ht="12.75" hidden="1" customHeight="1" x14ac:dyDescent="0.25"/>
    <row r="3271" ht="12.75" hidden="1" customHeight="1" x14ac:dyDescent="0.25"/>
    <row r="3272" ht="12.75" hidden="1" customHeight="1" x14ac:dyDescent="0.25"/>
    <row r="3273" ht="12.75" hidden="1" customHeight="1" x14ac:dyDescent="0.25"/>
    <row r="3274" ht="12.75" hidden="1" customHeight="1" x14ac:dyDescent="0.25"/>
    <row r="3275" ht="12.75" hidden="1" customHeight="1" x14ac:dyDescent="0.25"/>
    <row r="3276" ht="12.75" hidden="1" customHeight="1" x14ac:dyDescent="0.25"/>
    <row r="3277" ht="12.75" hidden="1" customHeight="1" x14ac:dyDescent="0.25"/>
    <row r="3278" ht="12.75" hidden="1" customHeight="1" x14ac:dyDescent="0.25"/>
    <row r="3279" ht="12.75" hidden="1" customHeight="1" x14ac:dyDescent="0.25"/>
    <row r="3280" ht="12.75" hidden="1" customHeight="1" x14ac:dyDescent="0.25"/>
    <row r="3281" ht="12.75" hidden="1" customHeight="1" x14ac:dyDescent="0.25"/>
    <row r="3282" ht="12.75" hidden="1" customHeight="1" x14ac:dyDescent="0.25"/>
    <row r="3283" ht="12.75" hidden="1" customHeight="1" x14ac:dyDescent="0.25"/>
    <row r="3284" ht="12.75" hidden="1" customHeight="1" x14ac:dyDescent="0.25"/>
    <row r="3285" ht="12.75" hidden="1" customHeight="1" x14ac:dyDescent="0.25"/>
    <row r="3286" ht="12.75" hidden="1" customHeight="1" x14ac:dyDescent="0.25"/>
    <row r="3287" ht="12.75" hidden="1" customHeight="1" x14ac:dyDescent="0.25"/>
    <row r="3288" ht="12.75" hidden="1" customHeight="1" x14ac:dyDescent="0.25"/>
    <row r="3289" ht="12.75" hidden="1" customHeight="1" x14ac:dyDescent="0.25"/>
    <row r="3290" ht="12.75" hidden="1" customHeight="1" x14ac:dyDescent="0.25"/>
    <row r="3291" ht="12.75" hidden="1" customHeight="1" x14ac:dyDescent="0.25"/>
    <row r="3292" ht="12.75" hidden="1" customHeight="1" x14ac:dyDescent="0.25"/>
    <row r="3293" ht="12.75" hidden="1" customHeight="1" x14ac:dyDescent="0.25"/>
    <row r="3294" ht="12.75" hidden="1" customHeight="1" x14ac:dyDescent="0.25"/>
    <row r="3295" ht="12.75" hidden="1" customHeight="1" x14ac:dyDescent="0.25"/>
    <row r="3296" ht="12.75" hidden="1" customHeight="1" x14ac:dyDescent="0.25"/>
    <row r="3297" ht="12.75" hidden="1" customHeight="1" x14ac:dyDescent="0.25"/>
    <row r="3298" ht="12.75" hidden="1" customHeight="1" x14ac:dyDescent="0.25"/>
    <row r="3299" ht="12.75" hidden="1" customHeight="1" x14ac:dyDescent="0.25"/>
    <row r="3300" ht="12.75" hidden="1" customHeight="1" x14ac:dyDescent="0.25"/>
    <row r="3301" ht="12.75" hidden="1" customHeight="1" x14ac:dyDescent="0.25"/>
    <row r="3302" ht="12.75" hidden="1" customHeight="1" x14ac:dyDescent="0.25"/>
    <row r="3303" ht="12.75" hidden="1" customHeight="1" x14ac:dyDescent="0.25"/>
    <row r="3304" ht="12.75" hidden="1" customHeight="1" x14ac:dyDescent="0.25"/>
    <row r="3305" ht="12.75" hidden="1" customHeight="1" x14ac:dyDescent="0.25"/>
    <row r="3306" ht="12.75" hidden="1" customHeight="1" x14ac:dyDescent="0.25"/>
    <row r="3307" ht="12.75" hidden="1" customHeight="1" x14ac:dyDescent="0.25"/>
    <row r="3308" ht="12.75" hidden="1" customHeight="1" x14ac:dyDescent="0.25"/>
    <row r="3309" ht="12.75" hidden="1" customHeight="1" x14ac:dyDescent="0.25"/>
    <row r="3310" ht="12.75" hidden="1" customHeight="1" x14ac:dyDescent="0.25"/>
    <row r="3311" ht="12.75" hidden="1" customHeight="1" x14ac:dyDescent="0.25"/>
    <row r="3312" ht="12.75" hidden="1" customHeight="1" x14ac:dyDescent="0.25"/>
    <row r="3313" ht="12.75" hidden="1" customHeight="1" x14ac:dyDescent="0.25"/>
    <row r="3314" ht="12.75" hidden="1" customHeight="1" x14ac:dyDescent="0.25"/>
    <row r="3315" ht="12.75" hidden="1" customHeight="1" x14ac:dyDescent="0.25"/>
    <row r="3316" ht="12.75" hidden="1" customHeight="1" x14ac:dyDescent="0.25"/>
    <row r="3317" ht="12.75" hidden="1" customHeight="1" x14ac:dyDescent="0.25"/>
    <row r="3318" ht="12.75" hidden="1" customHeight="1" x14ac:dyDescent="0.25"/>
    <row r="3319" ht="12.75" hidden="1" customHeight="1" x14ac:dyDescent="0.25"/>
    <row r="3320" ht="12.75" hidden="1" customHeight="1" x14ac:dyDescent="0.25"/>
    <row r="3321" ht="12.75" hidden="1" customHeight="1" x14ac:dyDescent="0.25"/>
    <row r="3322" ht="12.75" hidden="1" customHeight="1" x14ac:dyDescent="0.25"/>
    <row r="3323" ht="12.75" hidden="1" customHeight="1" x14ac:dyDescent="0.25"/>
    <row r="3324" ht="12.75" hidden="1" customHeight="1" x14ac:dyDescent="0.25"/>
    <row r="3325" ht="12.75" hidden="1" customHeight="1" x14ac:dyDescent="0.25"/>
    <row r="3326" ht="12.75" hidden="1" customHeight="1" x14ac:dyDescent="0.25"/>
    <row r="3327" ht="12.75" hidden="1" customHeight="1" x14ac:dyDescent="0.25"/>
    <row r="3328" ht="12.75" hidden="1" customHeight="1" x14ac:dyDescent="0.25"/>
    <row r="3329" ht="12.75" hidden="1" customHeight="1" x14ac:dyDescent="0.25"/>
    <row r="3330" ht="12.75" hidden="1" customHeight="1" x14ac:dyDescent="0.25"/>
    <row r="3331" ht="12.75" hidden="1" customHeight="1" x14ac:dyDescent="0.25"/>
    <row r="3332" ht="12.75" hidden="1" customHeight="1" x14ac:dyDescent="0.25"/>
    <row r="3333" ht="12.75" hidden="1" customHeight="1" x14ac:dyDescent="0.25"/>
    <row r="3334" ht="12.75" hidden="1" customHeight="1" x14ac:dyDescent="0.25"/>
    <row r="3335" ht="12.75" hidden="1" customHeight="1" x14ac:dyDescent="0.25"/>
    <row r="3336" ht="12.75" hidden="1" customHeight="1" x14ac:dyDescent="0.25"/>
    <row r="3337" ht="12.75" hidden="1" customHeight="1" x14ac:dyDescent="0.25"/>
    <row r="3338" ht="12.75" hidden="1" customHeight="1" x14ac:dyDescent="0.25"/>
    <row r="3339" ht="12.75" hidden="1" customHeight="1" x14ac:dyDescent="0.25"/>
    <row r="3340" ht="12.75" hidden="1" customHeight="1" x14ac:dyDescent="0.25"/>
    <row r="3341" ht="12.75" hidden="1" customHeight="1" x14ac:dyDescent="0.25"/>
    <row r="3342" ht="12.75" hidden="1" customHeight="1" x14ac:dyDescent="0.25"/>
    <row r="3343" ht="12.75" hidden="1" customHeight="1" x14ac:dyDescent="0.25"/>
    <row r="3344" ht="12.75" hidden="1" customHeight="1" x14ac:dyDescent="0.25"/>
    <row r="3345" ht="12.75" hidden="1" customHeight="1" x14ac:dyDescent="0.25"/>
    <row r="3346" ht="12.75" hidden="1" customHeight="1" x14ac:dyDescent="0.25"/>
    <row r="3347" ht="12.75" hidden="1" customHeight="1" x14ac:dyDescent="0.25"/>
    <row r="3348" ht="12.75" hidden="1" customHeight="1" x14ac:dyDescent="0.25"/>
    <row r="3349" ht="12.75" hidden="1" customHeight="1" x14ac:dyDescent="0.25"/>
    <row r="3350" ht="12.75" hidden="1" customHeight="1" x14ac:dyDescent="0.25"/>
    <row r="3351" ht="12.75" hidden="1" customHeight="1" x14ac:dyDescent="0.25"/>
    <row r="3352" ht="12.75" hidden="1" customHeight="1" x14ac:dyDescent="0.25"/>
    <row r="3353" ht="12.75" hidden="1" customHeight="1" x14ac:dyDescent="0.25"/>
    <row r="3354" ht="12.75" hidden="1" customHeight="1" x14ac:dyDescent="0.25"/>
    <row r="3355" ht="12.75" hidden="1" customHeight="1" x14ac:dyDescent="0.25"/>
    <row r="3356" ht="12.75" hidden="1" customHeight="1" x14ac:dyDescent="0.25"/>
    <row r="3357" ht="12.75" hidden="1" customHeight="1" x14ac:dyDescent="0.25"/>
    <row r="3358" ht="12.75" hidden="1" customHeight="1" x14ac:dyDescent="0.25"/>
    <row r="3359" ht="12.75" hidden="1" customHeight="1" x14ac:dyDescent="0.25"/>
    <row r="3360" ht="12.75" hidden="1" customHeight="1" x14ac:dyDescent="0.25"/>
    <row r="3361" ht="12.75" hidden="1" customHeight="1" x14ac:dyDescent="0.25"/>
    <row r="3362" ht="12.75" hidden="1" customHeight="1" x14ac:dyDescent="0.25"/>
    <row r="3363" ht="12.75" hidden="1" customHeight="1" x14ac:dyDescent="0.25"/>
    <row r="3364" ht="12.75" hidden="1" customHeight="1" x14ac:dyDescent="0.25"/>
    <row r="3365" ht="12.75" hidden="1" customHeight="1" x14ac:dyDescent="0.25"/>
    <row r="3366" ht="12.75" hidden="1" customHeight="1" x14ac:dyDescent="0.25"/>
    <row r="3367" ht="12.75" hidden="1" customHeight="1" x14ac:dyDescent="0.25"/>
    <row r="3368" ht="12.75" hidden="1" customHeight="1" x14ac:dyDescent="0.25"/>
    <row r="3369" ht="12.75" hidden="1" customHeight="1" x14ac:dyDescent="0.25"/>
    <row r="3370" ht="12.75" hidden="1" customHeight="1" x14ac:dyDescent="0.25"/>
    <row r="3371" ht="12.75" hidden="1" customHeight="1" x14ac:dyDescent="0.25"/>
    <row r="3372" ht="12.75" hidden="1" customHeight="1" x14ac:dyDescent="0.25"/>
    <row r="3373" ht="12.75" hidden="1" customHeight="1" x14ac:dyDescent="0.25"/>
    <row r="3374" ht="12.75" hidden="1" customHeight="1" x14ac:dyDescent="0.25"/>
    <row r="3375" ht="12.75" hidden="1" customHeight="1" x14ac:dyDescent="0.25"/>
    <row r="3376" ht="12.75" hidden="1" customHeight="1" x14ac:dyDescent="0.25"/>
    <row r="3377" ht="12.75" hidden="1" customHeight="1" x14ac:dyDescent="0.25"/>
    <row r="3378" ht="12.75" hidden="1" customHeight="1" x14ac:dyDescent="0.25"/>
    <row r="3379" ht="12.75" hidden="1" customHeight="1" x14ac:dyDescent="0.25"/>
    <row r="3380" ht="12.75" hidden="1" customHeight="1" x14ac:dyDescent="0.25"/>
    <row r="3381" ht="12.75" hidden="1" customHeight="1" x14ac:dyDescent="0.25"/>
    <row r="3382" ht="12.75" hidden="1" customHeight="1" x14ac:dyDescent="0.25"/>
    <row r="3383" ht="12.75" hidden="1" customHeight="1" x14ac:dyDescent="0.25"/>
    <row r="3384" ht="12.75" hidden="1" customHeight="1" x14ac:dyDescent="0.25"/>
    <row r="3385" ht="12.75" hidden="1" customHeight="1" x14ac:dyDescent="0.25"/>
    <row r="3386" ht="12.75" hidden="1" customHeight="1" x14ac:dyDescent="0.25"/>
    <row r="3387" ht="12.75" hidden="1" customHeight="1" x14ac:dyDescent="0.25"/>
    <row r="3388" ht="12.75" hidden="1" customHeight="1" x14ac:dyDescent="0.25"/>
    <row r="3389" ht="12.75" hidden="1" customHeight="1" x14ac:dyDescent="0.25"/>
    <row r="3390" ht="12.75" hidden="1" customHeight="1" x14ac:dyDescent="0.25"/>
    <row r="3391" ht="12.75" hidden="1" customHeight="1" x14ac:dyDescent="0.25"/>
    <row r="3392" ht="12.75" hidden="1" customHeight="1" x14ac:dyDescent="0.25"/>
    <row r="3393" ht="12.75" hidden="1" customHeight="1" x14ac:dyDescent="0.25"/>
    <row r="3394" ht="12.75" hidden="1" customHeight="1" x14ac:dyDescent="0.25"/>
    <row r="3395" ht="12.75" hidden="1" customHeight="1" x14ac:dyDescent="0.25"/>
    <row r="3396" ht="12.75" hidden="1" customHeight="1" x14ac:dyDescent="0.25"/>
    <row r="3397" ht="12.75" hidden="1" customHeight="1" x14ac:dyDescent="0.25"/>
    <row r="3398" ht="12.75" hidden="1" customHeight="1" x14ac:dyDescent="0.25"/>
    <row r="3399" ht="12.75" hidden="1" customHeight="1" x14ac:dyDescent="0.25"/>
    <row r="3400" ht="12.75" hidden="1" customHeight="1" x14ac:dyDescent="0.25"/>
    <row r="3401" ht="12.75" hidden="1" customHeight="1" x14ac:dyDescent="0.25"/>
    <row r="3402" ht="12.75" hidden="1" customHeight="1" x14ac:dyDescent="0.25"/>
    <row r="3403" ht="12.75" hidden="1" customHeight="1" x14ac:dyDescent="0.25"/>
    <row r="3404" ht="12.75" hidden="1" customHeight="1" x14ac:dyDescent="0.25"/>
    <row r="3405" ht="12.75" hidden="1" customHeight="1" x14ac:dyDescent="0.25"/>
    <row r="3406" ht="12.75" hidden="1" customHeight="1" x14ac:dyDescent="0.25"/>
    <row r="3407" ht="12.75" hidden="1" customHeight="1" x14ac:dyDescent="0.25"/>
    <row r="3408" ht="12.75" hidden="1" customHeight="1" x14ac:dyDescent="0.25"/>
    <row r="3409" ht="12.75" hidden="1" customHeight="1" x14ac:dyDescent="0.25"/>
    <row r="3410" ht="12.75" hidden="1" customHeight="1" x14ac:dyDescent="0.25"/>
    <row r="3411" ht="12.75" hidden="1" customHeight="1" x14ac:dyDescent="0.25"/>
    <row r="3412" ht="12.75" hidden="1" customHeight="1" x14ac:dyDescent="0.25"/>
    <row r="3413" ht="12.75" hidden="1" customHeight="1" x14ac:dyDescent="0.25"/>
    <row r="3414" ht="12.75" hidden="1" customHeight="1" x14ac:dyDescent="0.25"/>
    <row r="3415" ht="12.75" hidden="1" customHeight="1" x14ac:dyDescent="0.25"/>
    <row r="3416" ht="12.75" hidden="1" customHeight="1" x14ac:dyDescent="0.25"/>
    <row r="3417" ht="12.75" hidden="1" customHeight="1" x14ac:dyDescent="0.25"/>
    <row r="3418" ht="12.75" hidden="1" customHeight="1" x14ac:dyDescent="0.25"/>
    <row r="3419" ht="12.75" hidden="1" customHeight="1" x14ac:dyDescent="0.25"/>
    <row r="3420" ht="12.75" hidden="1" customHeight="1" x14ac:dyDescent="0.25"/>
    <row r="3421" ht="12.75" hidden="1" customHeight="1" x14ac:dyDescent="0.25"/>
    <row r="3422" ht="12.75" hidden="1" customHeight="1" x14ac:dyDescent="0.25"/>
    <row r="3423" ht="12.75" hidden="1" customHeight="1" x14ac:dyDescent="0.25"/>
    <row r="3424" ht="12.75" hidden="1" customHeight="1" x14ac:dyDescent="0.25"/>
    <row r="3425" ht="12.75" hidden="1" customHeight="1" x14ac:dyDescent="0.25"/>
    <row r="3426" ht="12.75" hidden="1" customHeight="1" x14ac:dyDescent="0.25"/>
    <row r="3427" ht="12.75" hidden="1" customHeight="1" x14ac:dyDescent="0.25"/>
    <row r="3428" ht="12.75" hidden="1" customHeight="1" x14ac:dyDescent="0.25"/>
    <row r="3429" ht="12.75" hidden="1" customHeight="1" x14ac:dyDescent="0.25"/>
    <row r="3430" ht="12.75" hidden="1" customHeight="1" x14ac:dyDescent="0.25"/>
    <row r="3431" ht="12.75" hidden="1" customHeight="1" x14ac:dyDescent="0.25"/>
    <row r="3432" ht="12.75" hidden="1" customHeight="1" x14ac:dyDescent="0.25"/>
    <row r="3433" ht="12.75" hidden="1" customHeight="1" x14ac:dyDescent="0.25"/>
    <row r="3434" ht="12.75" hidden="1" customHeight="1" x14ac:dyDescent="0.25"/>
    <row r="3435" ht="12.75" hidden="1" customHeight="1" x14ac:dyDescent="0.25"/>
    <row r="3436" ht="12.75" hidden="1" customHeight="1" x14ac:dyDescent="0.25"/>
    <row r="3437" ht="12.75" hidden="1" customHeight="1" x14ac:dyDescent="0.25"/>
    <row r="3438" ht="12.75" hidden="1" customHeight="1" x14ac:dyDescent="0.25"/>
    <row r="3439" ht="12.75" hidden="1" customHeight="1" x14ac:dyDescent="0.25"/>
    <row r="3440" ht="12.75" hidden="1" customHeight="1" x14ac:dyDescent="0.25"/>
    <row r="3441" ht="12.75" hidden="1" customHeight="1" x14ac:dyDescent="0.25"/>
    <row r="3442" ht="12.75" hidden="1" customHeight="1" x14ac:dyDescent="0.25"/>
    <row r="3443" ht="12.75" hidden="1" customHeight="1" x14ac:dyDescent="0.25"/>
    <row r="3444" ht="12.75" hidden="1" customHeight="1" x14ac:dyDescent="0.25"/>
    <row r="3445" ht="12.75" hidden="1" customHeight="1" x14ac:dyDescent="0.25"/>
    <row r="3446" ht="12.75" hidden="1" customHeight="1" x14ac:dyDescent="0.25"/>
    <row r="3447" ht="12.75" hidden="1" customHeight="1" x14ac:dyDescent="0.25"/>
    <row r="3448" ht="12.75" hidden="1" customHeight="1" x14ac:dyDescent="0.25"/>
    <row r="3449" ht="12.75" hidden="1" customHeight="1" x14ac:dyDescent="0.25"/>
    <row r="3450" ht="12.75" hidden="1" customHeight="1" x14ac:dyDescent="0.25"/>
    <row r="3451" ht="12.75" hidden="1" customHeight="1" x14ac:dyDescent="0.25"/>
    <row r="3452" ht="12.75" hidden="1" customHeight="1" x14ac:dyDescent="0.25"/>
    <row r="3453" ht="12.75" hidden="1" customHeight="1" x14ac:dyDescent="0.25"/>
    <row r="3454" ht="12.75" hidden="1" customHeight="1" x14ac:dyDescent="0.25"/>
    <row r="3455" ht="12.75" hidden="1" customHeight="1" x14ac:dyDescent="0.25"/>
    <row r="3456" ht="12.75" hidden="1" customHeight="1" x14ac:dyDescent="0.25"/>
    <row r="3457" ht="12.75" hidden="1" customHeight="1" x14ac:dyDescent="0.25"/>
    <row r="3458" ht="12.75" hidden="1" customHeight="1" x14ac:dyDescent="0.25"/>
    <row r="3459" ht="12.75" hidden="1" customHeight="1" x14ac:dyDescent="0.25"/>
    <row r="3460" ht="12.75" hidden="1" customHeight="1" x14ac:dyDescent="0.25"/>
    <row r="3461" ht="12.75" hidden="1" customHeight="1" x14ac:dyDescent="0.25"/>
    <row r="3462" ht="12.75" hidden="1" customHeight="1" x14ac:dyDescent="0.25"/>
    <row r="3463" ht="12.75" hidden="1" customHeight="1" x14ac:dyDescent="0.25"/>
    <row r="3464" ht="12.75" hidden="1" customHeight="1" x14ac:dyDescent="0.25"/>
    <row r="3465" ht="12.75" hidden="1" customHeight="1" x14ac:dyDescent="0.25"/>
    <row r="3466" ht="12.75" hidden="1" customHeight="1" x14ac:dyDescent="0.25"/>
    <row r="3467" ht="12.75" hidden="1" customHeight="1" x14ac:dyDescent="0.25"/>
    <row r="3468" ht="12.75" hidden="1" customHeight="1" x14ac:dyDescent="0.25"/>
    <row r="3469" ht="12.75" hidden="1" customHeight="1" x14ac:dyDescent="0.25"/>
    <row r="3470" ht="12.75" hidden="1" customHeight="1" x14ac:dyDescent="0.25"/>
    <row r="3471" ht="12.75" hidden="1" customHeight="1" x14ac:dyDescent="0.25"/>
    <row r="3472" ht="12.75" hidden="1" customHeight="1" x14ac:dyDescent="0.25"/>
    <row r="3473" ht="12.75" hidden="1" customHeight="1" x14ac:dyDescent="0.25"/>
    <row r="3474" ht="12.75" hidden="1" customHeight="1" x14ac:dyDescent="0.25"/>
    <row r="3475" ht="12.75" hidden="1" customHeight="1" x14ac:dyDescent="0.25"/>
    <row r="3476" ht="12.75" hidden="1" customHeight="1" x14ac:dyDescent="0.25"/>
    <row r="3477" ht="12.75" hidden="1" customHeight="1" x14ac:dyDescent="0.25"/>
    <row r="3478" ht="12.75" hidden="1" customHeight="1" x14ac:dyDescent="0.25"/>
    <row r="3479" ht="12.75" hidden="1" customHeight="1" x14ac:dyDescent="0.25"/>
    <row r="3480" ht="12.75" hidden="1" customHeight="1" x14ac:dyDescent="0.25"/>
    <row r="3481" ht="12.75" hidden="1" customHeight="1" x14ac:dyDescent="0.25"/>
    <row r="3482" ht="12.75" hidden="1" customHeight="1" x14ac:dyDescent="0.25"/>
    <row r="3483" ht="12.75" hidden="1" customHeight="1" x14ac:dyDescent="0.25"/>
    <row r="3484" ht="12.75" hidden="1" customHeight="1" x14ac:dyDescent="0.25"/>
    <row r="3485" ht="12.75" hidden="1" customHeight="1" x14ac:dyDescent="0.25"/>
    <row r="3486" ht="12.75" hidden="1" customHeight="1" x14ac:dyDescent="0.25"/>
    <row r="3487" ht="12.75" hidden="1" customHeight="1" x14ac:dyDescent="0.25"/>
    <row r="3488" ht="12.75" hidden="1" customHeight="1" x14ac:dyDescent="0.25"/>
    <row r="3489" ht="12.75" hidden="1" customHeight="1" x14ac:dyDescent="0.25"/>
    <row r="3490" ht="12.75" hidden="1" customHeight="1" x14ac:dyDescent="0.25"/>
    <row r="3491" ht="12.75" hidden="1" customHeight="1" x14ac:dyDescent="0.25"/>
    <row r="3492" ht="12.75" hidden="1" customHeight="1" x14ac:dyDescent="0.25"/>
    <row r="3493" ht="12.75" hidden="1" customHeight="1" x14ac:dyDescent="0.25"/>
    <row r="3494" ht="12.75" hidden="1" customHeight="1" x14ac:dyDescent="0.25"/>
    <row r="3495" ht="12.75" hidden="1" customHeight="1" x14ac:dyDescent="0.25"/>
    <row r="3496" ht="12.75" hidden="1" customHeight="1" x14ac:dyDescent="0.25"/>
    <row r="3497" ht="12.75" hidden="1" customHeight="1" x14ac:dyDescent="0.25"/>
    <row r="3498" ht="12.75" hidden="1" customHeight="1" x14ac:dyDescent="0.25"/>
    <row r="3499" ht="12.75" hidden="1" customHeight="1" x14ac:dyDescent="0.25"/>
    <row r="3500" ht="12.75" hidden="1" customHeight="1" x14ac:dyDescent="0.25"/>
    <row r="3501" ht="12.75" hidden="1" customHeight="1" x14ac:dyDescent="0.25"/>
    <row r="3502" ht="12.75" hidden="1" customHeight="1" x14ac:dyDescent="0.25"/>
    <row r="3503" ht="12.75" hidden="1" customHeight="1" x14ac:dyDescent="0.25"/>
    <row r="3504" ht="12.75" hidden="1" customHeight="1" x14ac:dyDescent="0.25"/>
    <row r="3505" ht="12.75" hidden="1" customHeight="1" x14ac:dyDescent="0.25"/>
    <row r="3506" ht="12.75" hidden="1" customHeight="1" x14ac:dyDescent="0.25"/>
    <row r="3507" ht="12.75" hidden="1" customHeight="1" x14ac:dyDescent="0.25"/>
    <row r="3508" ht="12.75" hidden="1" customHeight="1" x14ac:dyDescent="0.25"/>
    <row r="3509" ht="12.75" hidden="1" customHeight="1" x14ac:dyDescent="0.25"/>
    <row r="3510" ht="12.75" hidden="1" customHeight="1" x14ac:dyDescent="0.25"/>
    <row r="3511" ht="12.75" hidden="1" customHeight="1" x14ac:dyDescent="0.25"/>
    <row r="3512" ht="12.75" hidden="1" customHeight="1" x14ac:dyDescent="0.25"/>
    <row r="3513" ht="12.75" hidden="1" customHeight="1" x14ac:dyDescent="0.25"/>
    <row r="3514" ht="12.75" hidden="1" customHeight="1" x14ac:dyDescent="0.25"/>
    <row r="3515" ht="12.75" hidden="1" customHeight="1" x14ac:dyDescent="0.25"/>
    <row r="3516" ht="12.75" hidden="1" customHeight="1" x14ac:dyDescent="0.25"/>
    <row r="3517" ht="12.75" hidden="1" customHeight="1" x14ac:dyDescent="0.25"/>
    <row r="3518" ht="12.75" hidden="1" customHeight="1" x14ac:dyDescent="0.25"/>
    <row r="3519" ht="12.75" hidden="1" customHeight="1" x14ac:dyDescent="0.25"/>
    <row r="3520" ht="12.75" hidden="1" customHeight="1" x14ac:dyDescent="0.25"/>
    <row r="3521" ht="12.75" hidden="1" customHeight="1" x14ac:dyDescent="0.25"/>
    <row r="3522" ht="12.75" hidden="1" customHeight="1" x14ac:dyDescent="0.25"/>
    <row r="3523" ht="12.75" hidden="1" customHeight="1" x14ac:dyDescent="0.25"/>
    <row r="3524" ht="12.75" hidden="1" customHeight="1" x14ac:dyDescent="0.25"/>
    <row r="3525" ht="12.75" hidden="1" customHeight="1" x14ac:dyDescent="0.25"/>
    <row r="3526" ht="12.75" hidden="1" customHeight="1" x14ac:dyDescent="0.25"/>
    <row r="3527" ht="12.75" hidden="1" customHeight="1" x14ac:dyDescent="0.25"/>
    <row r="3528" ht="12.75" hidden="1" customHeight="1" x14ac:dyDescent="0.25"/>
    <row r="3529" ht="12.75" hidden="1" customHeight="1" x14ac:dyDescent="0.25"/>
    <row r="3530" ht="12.75" hidden="1" customHeight="1" x14ac:dyDescent="0.25"/>
    <row r="3531" ht="12.75" hidden="1" customHeight="1" x14ac:dyDescent="0.25"/>
    <row r="3532" ht="12.75" hidden="1" customHeight="1" x14ac:dyDescent="0.25"/>
    <row r="3533" ht="12.75" hidden="1" customHeight="1" x14ac:dyDescent="0.25"/>
    <row r="3534" ht="12.75" hidden="1" customHeight="1" x14ac:dyDescent="0.25"/>
    <row r="3535" ht="12.75" hidden="1" customHeight="1" x14ac:dyDescent="0.25"/>
    <row r="3536" ht="12.75" hidden="1" customHeight="1" x14ac:dyDescent="0.25"/>
    <row r="3537" ht="12.75" hidden="1" customHeight="1" x14ac:dyDescent="0.25"/>
    <row r="3538" ht="12.75" hidden="1" customHeight="1" x14ac:dyDescent="0.25"/>
    <row r="3539" ht="12.75" hidden="1" customHeight="1" x14ac:dyDescent="0.25"/>
    <row r="3540" ht="12.75" hidden="1" customHeight="1" x14ac:dyDescent="0.25"/>
    <row r="3541" ht="12.75" hidden="1" customHeight="1" x14ac:dyDescent="0.25"/>
    <row r="3542" ht="12.75" hidden="1" customHeight="1" x14ac:dyDescent="0.25"/>
    <row r="3543" ht="12.75" hidden="1" customHeight="1" x14ac:dyDescent="0.25"/>
    <row r="3544" ht="12.75" hidden="1" customHeight="1" x14ac:dyDescent="0.25"/>
    <row r="3545" ht="12.75" hidden="1" customHeight="1" x14ac:dyDescent="0.25"/>
    <row r="3546" ht="12.75" hidden="1" customHeight="1" x14ac:dyDescent="0.25"/>
    <row r="3547" ht="12.75" hidden="1" customHeight="1" x14ac:dyDescent="0.25"/>
    <row r="3548" ht="12.75" hidden="1" customHeight="1" x14ac:dyDescent="0.25"/>
    <row r="3549" ht="12.75" hidden="1" customHeight="1" x14ac:dyDescent="0.25"/>
    <row r="3550" ht="12.75" hidden="1" customHeight="1" x14ac:dyDescent="0.25"/>
    <row r="3551" ht="12.75" hidden="1" customHeight="1" x14ac:dyDescent="0.25"/>
    <row r="3552" ht="12.75" hidden="1" customHeight="1" x14ac:dyDescent="0.25"/>
    <row r="3553" ht="12.75" hidden="1" customHeight="1" x14ac:dyDescent="0.25"/>
    <row r="3554" ht="12.75" hidden="1" customHeight="1" x14ac:dyDescent="0.25"/>
    <row r="3555" ht="12.75" hidden="1" customHeight="1" x14ac:dyDescent="0.25"/>
    <row r="3556" ht="12.75" hidden="1" customHeight="1" x14ac:dyDescent="0.25"/>
    <row r="3557" ht="12.75" hidden="1" customHeight="1" x14ac:dyDescent="0.25"/>
    <row r="3558" ht="12.75" hidden="1" customHeight="1" x14ac:dyDescent="0.25"/>
    <row r="3559" ht="12.75" hidden="1" customHeight="1" x14ac:dyDescent="0.25"/>
    <row r="3560" ht="12.75" hidden="1" customHeight="1" x14ac:dyDescent="0.25"/>
    <row r="3561" ht="12.75" hidden="1" customHeight="1" x14ac:dyDescent="0.25"/>
    <row r="3562" ht="12.75" hidden="1" customHeight="1" x14ac:dyDescent="0.25"/>
    <row r="3563" ht="12.75" hidden="1" customHeight="1" x14ac:dyDescent="0.25"/>
    <row r="3564" ht="12.75" hidden="1" customHeight="1" x14ac:dyDescent="0.25"/>
    <row r="3565" ht="12.75" hidden="1" customHeight="1" x14ac:dyDescent="0.25"/>
    <row r="3566" ht="12.75" hidden="1" customHeight="1" x14ac:dyDescent="0.25"/>
    <row r="3567" ht="12.75" hidden="1" customHeight="1" x14ac:dyDescent="0.25"/>
    <row r="3568" ht="12.75" hidden="1" customHeight="1" x14ac:dyDescent="0.25"/>
    <row r="3569" ht="12.75" hidden="1" customHeight="1" x14ac:dyDescent="0.25"/>
    <row r="3570" ht="12.75" hidden="1" customHeight="1" x14ac:dyDescent="0.25"/>
    <row r="3571" ht="12.75" hidden="1" customHeight="1" x14ac:dyDescent="0.25"/>
    <row r="3572" ht="12.75" hidden="1" customHeight="1" x14ac:dyDescent="0.25"/>
    <row r="3573" ht="12.75" hidden="1" customHeight="1" x14ac:dyDescent="0.25"/>
    <row r="3574" ht="12.75" hidden="1" customHeight="1" x14ac:dyDescent="0.25"/>
    <row r="3575" ht="12.75" hidden="1" customHeight="1" x14ac:dyDescent="0.25"/>
    <row r="3576" ht="12.75" hidden="1" customHeight="1" x14ac:dyDescent="0.25"/>
    <row r="3577" ht="12.75" hidden="1" customHeight="1" x14ac:dyDescent="0.25"/>
    <row r="3578" ht="12.75" hidden="1" customHeight="1" x14ac:dyDescent="0.25"/>
    <row r="3579" ht="12.75" hidden="1" customHeight="1" x14ac:dyDescent="0.25"/>
    <row r="3580" ht="12.75" hidden="1" customHeight="1" x14ac:dyDescent="0.25"/>
    <row r="3581" ht="12.75" hidden="1" customHeight="1" x14ac:dyDescent="0.25"/>
    <row r="3582" ht="12.75" hidden="1" customHeight="1" x14ac:dyDescent="0.25"/>
    <row r="3583" ht="12.75" hidden="1" customHeight="1" x14ac:dyDescent="0.25"/>
    <row r="3584" ht="12.75" hidden="1" customHeight="1" x14ac:dyDescent="0.25"/>
    <row r="3585" ht="12.75" hidden="1" customHeight="1" x14ac:dyDescent="0.25"/>
    <row r="3586" ht="12.75" hidden="1" customHeight="1" x14ac:dyDescent="0.25"/>
    <row r="3587" ht="12.75" hidden="1" customHeight="1" x14ac:dyDescent="0.25"/>
    <row r="3588" ht="12.75" hidden="1" customHeight="1" x14ac:dyDescent="0.25"/>
    <row r="3589" ht="12.75" hidden="1" customHeight="1" x14ac:dyDescent="0.25"/>
    <row r="3590" ht="12.75" hidden="1" customHeight="1" x14ac:dyDescent="0.25"/>
    <row r="3591" ht="12.75" hidden="1" customHeight="1" x14ac:dyDescent="0.25"/>
    <row r="3592" ht="12.75" hidden="1" customHeight="1" x14ac:dyDescent="0.25"/>
    <row r="3593" ht="12.75" hidden="1" customHeight="1" x14ac:dyDescent="0.25"/>
    <row r="3594" ht="12.75" hidden="1" customHeight="1" x14ac:dyDescent="0.25"/>
    <row r="3595" ht="12.75" hidden="1" customHeight="1" x14ac:dyDescent="0.25"/>
    <row r="3596" ht="12.75" hidden="1" customHeight="1" x14ac:dyDescent="0.25"/>
    <row r="3597" ht="12.75" hidden="1" customHeight="1" x14ac:dyDescent="0.25"/>
    <row r="3598" ht="12.75" hidden="1" customHeight="1" x14ac:dyDescent="0.25"/>
    <row r="3599" ht="12.75" hidden="1" customHeight="1" x14ac:dyDescent="0.25"/>
    <row r="3600" ht="12.75" hidden="1" customHeight="1" x14ac:dyDescent="0.25"/>
    <row r="3601" ht="12.75" hidden="1" customHeight="1" x14ac:dyDescent="0.25"/>
    <row r="3602" ht="12.75" hidden="1" customHeight="1" x14ac:dyDescent="0.25"/>
    <row r="3603" ht="12.75" hidden="1" customHeight="1" x14ac:dyDescent="0.25"/>
    <row r="3604" ht="12.75" hidden="1" customHeight="1" x14ac:dyDescent="0.25"/>
    <row r="3605" ht="12.75" hidden="1" customHeight="1" x14ac:dyDescent="0.25"/>
    <row r="3606" ht="12.75" hidden="1" customHeight="1" x14ac:dyDescent="0.25"/>
    <row r="3607" ht="12.75" hidden="1" customHeight="1" x14ac:dyDescent="0.25"/>
    <row r="3608" ht="12.75" hidden="1" customHeight="1" x14ac:dyDescent="0.25"/>
    <row r="3609" ht="12.75" hidden="1" customHeight="1" x14ac:dyDescent="0.25"/>
    <row r="3610" ht="12.75" hidden="1" customHeight="1" x14ac:dyDescent="0.25"/>
    <row r="3611" ht="12.75" hidden="1" customHeight="1" x14ac:dyDescent="0.25"/>
    <row r="3612" ht="12.75" hidden="1" customHeight="1" x14ac:dyDescent="0.25"/>
    <row r="3613" ht="12.75" hidden="1" customHeight="1" x14ac:dyDescent="0.25"/>
    <row r="3614" ht="12.75" hidden="1" customHeight="1" x14ac:dyDescent="0.25"/>
    <row r="3615" ht="12.75" hidden="1" customHeight="1" x14ac:dyDescent="0.25"/>
    <row r="3616" ht="12.75" hidden="1" customHeight="1" x14ac:dyDescent="0.25"/>
    <row r="3617" ht="12.75" hidden="1" customHeight="1" x14ac:dyDescent="0.25"/>
    <row r="3618" ht="12.75" hidden="1" customHeight="1" x14ac:dyDescent="0.25"/>
    <row r="3619" ht="12.75" hidden="1" customHeight="1" x14ac:dyDescent="0.25"/>
    <row r="3620" ht="12.75" hidden="1" customHeight="1" x14ac:dyDescent="0.25"/>
    <row r="3621" ht="12.75" hidden="1" customHeight="1" x14ac:dyDescent="0.25"/>
    <row r="3622" ht="12.75" hidden="1" customHeight="1" x14ac:dyDescent="0.25"/>
    <row r="3623" ht="12.75" hidden="1" customHeight="1" x14ac:dyDescent="0.25"/>
    <row r="3624" ht="12.75" hidden="1" customHeight="1" x14ac:dyDescent="0.25"/>
    <row r="3625" ht="12.75" hidden="1" customHeight="1" x14ac:dyDescent="0.25"/>
    <row r="3626" ht="12.75" hidden="1" customHeight="1" x14ac:dyDescent="0.25"/>
    <row r="3627" ht="12.75" hidden="1" customHeight="1" x14ac:dyDescent="0.25"/>
    <row r="3628" ht="12.75" hidden="1" customHeight="1" x14ac:dyDescent="0.25"/>
    <row r="3629" ht="12.75" hidden="1" customHeight="1" x14ac:dyDescent="0.25"/>
    <row r="3630" ht="12.75" hidden="1" customHeight="1" x14ac:dyDescent="0.25"/>
    <row r="3631" ht="12.75" hidden="1" customHeight="1" x14ac:dyDescent="0.25"/>
    <row r="3632" ht="12.75" hidden="1" customHeight="1" x14ac:dyDescent="0.25"/>
    <row r="3633" ht="12.75" hidden="1" customHeight="1" x14ac:dyDescent="0.25"/>
    <row r="3634" ht="12.75" hidden="1" customHeight="1" x14ac:dyDescent="0.25"/>
    <row r="3635" ht="12.75" hidden="1" customHeight="1" x14ac:dyDescent="0.25"/>
    <row r="3636" ht="12.75" hidden="1" customHeight="1" x14ac:dyDescent="0.25"/>
    <row r="3637" ht="12.75" hidden="1" customHeight="1" x14ac:dyDescent="0.25"/>
    <row r="3638" ht="12.75" hidden="1" customHeight="1" x14ac:dyDescent="0.25"/>
    <row r="3639" ht="12.75" hidden="1" customHeight="1" x14ac:dyDescent="0.25"/>
    <row r="3640" ht="12.75" hidden="1" customHeight="1" x14ac:dyDescent="0.25"/>
    <row r="3641" ht="12.75" hidden="1" customHeight="1" x14ac:dyDescent="0.25"/>
    <row r="3642" ht="12.75" hidden="1" customHeight="1" x14ac:dyDescent="0.25"/>
    <row r="3643" ht="12.75" hidden="1" customHeight="1" x14ac:dyDescent="0.25"/>
    <row r="3644" ht="12.75" hidden="1" customHeight="1" x14ac:dyDescent="0.25"/>
    <row r="3645" ht="12.75" hidden="1" customHeight="1" x14ac:dyDescent="0.25"/>
    <row r="3646" ht="12.75" hidden="1" customHeight="1" x14ac:dyDescent="0.25"/>
    <row r="3647" ht="12.75" hidden="1" customHeight="1" x14ac:dyDescent="0.25"/>
    <row r="3648" ht="12.75" hidden="1" customHeight="1" x14ac:dyDescent="0.25"/>
    <row r="3649" ht="12.75" hidden="1" customHeight="1" x14ac:dyDescent="0.25"/>
    <row r="3650" ht="12.75" hidden="1" customHeight="1" x14ac:dyDescent="0.25"/>
    <row r="3651" ht="12.75" hidden="1" customHeight="1" x14ac:dyDescent="0.25"/>
    <row r="3652" ht="12.75" hidden="1" customHeight="1" x14ac:dyDescent="0.25"/>
    <row r="3653" ht="12.75" hidden="1" customHeight="1" x14ac:dyDescent="0.25"/>
    <row r="3654" ht="12.75" hidden="1" customHeight="1" x14ac:dyDescent="0.25"/>
    <row r="3655" ht="12.75" hidden="1" customHeight="1" x14ac:dyDescent="0.25"/>
    <row r="3656" ht="12.75" hidden="1" customHeight="1" x14ac:dyDescent="0.25"/>
    <row r="3657" ht="12.75" hidden="1" customHeight="1" x14ac:dyDescent="0.25"/>
    <row r="3658" ht="12.75" hidden="1" customHeight="1" x14ac:dyDescent="0.25"/>
    <row r="3659" ht="12.75" hidden="1" customHeight="1" x14ac:dyDescent="0.25"/>
    <row r="3660" ht="12.75" hidden="1" customHeight="1" x14ac:dyDescent="0.25"/>
    <row r="3661" ht="12.75" hidden="1" customHeight="1" x14ac:dyDescent="0.25"/>
    <row r="3662" ht="12.75" hidden="1" customHeight="1" x14ac:dyDescent="0.25"/>
    <row r="3663" ht="12.75" hidden="1" customHeight="1" x14ac:dyDescent="0.25"/>
    <row r="3664" ht="12.75" hidden="1" customHeight="1" x14ac:dyDescent="0.25"/>
    <row r="3665" ht="12.75" hidden="1" customHeight="1" x14ac:dyDescent="0.25"/>
    <row r="3666" ht="12.75" hidden="1" customHeight="1" x14ac:dyDescent="0.25"/>
    <row r="3667" ht="12.75" hidden="1" customHeight="1" x14ac:dyDescent="0.25"/>
    <row r="3668" ht="12.75" hidden="1" customHeight="1" x14ac:dyDescent="0.25"/>
    <row r="3669" ht="12.75" hidden="1" customHeight="1" x14ac:dyDescent="0.25"/>
    <row r="3670" ht="12.75" hidden="1" customHeight="1" x14ac:dyDescent="0.25"/>
    <row r="3671" ht="12.75" hidden="1" customHeight="1" x14ac:dyDescent="0.25"/>
    <row r="3672" ht="12.75" hidden="1" customHeight="1" x14ac:dyDescent="0.25"/>
    <row r="3673" ht="12.75" hidden="1" customHeight="1" x14ac:dyDescent="0.25"/>
    <row r="3674" ht="12.75" hidden="1" customHeight="1" x14ac:dyDescent="0.25"/>
    <row r="3675" ht="12.75" hidden="1" customHeight="1" x14ac:dyDescent="0.25"/>
    <row r="3676" ht="12.75" hidden="1" customHeight="1" x14ac:dyDescent="0.25"/>
    <row r="3677" ht="12.75" hidden="1" customHeight="1" x14ac:dyDescent="0.25"/>
    <row r="3678" ht="12.75" hidden="1" customHeight="1" x14ac:dyDescent="0.25"/>
    <row r="3679" ht="12.75" hidden="1" customHeight="1" x14ac:dyDescent="0.25"/>
    <row r="3680" ht="12.75" hidden="1" customHeight="1" x14ac:dyDescent="0.25"/>
    <row r="3681" ht="12.75" hidden="1" customHeight="1" x14ac:dyDescent="0.25"/>
    <row r="3682" ht="12.75" hidden="1" customHeight="1" x14ac:dyDescent="0.25"/>
    <row r="3683" ht="12.75" hidden="1" customHeight="1" x14ac:dyDescent="0.25"/>
    <row r="3684" ht="12.75" hidden="1" customHeight="1" x14ac:dyDescent="0.25"/>
    <row r="3685" ht="12.75" hidden="1" customHeight="1" x14ac:dyDescent="0.25"/>
    <row r="3686" ht="12.75" hidden="1" customHeight="1" x14ac:dyDescent="0.25"/>
    <row r="3687" ht="12.75" hidden="1" customHeight="1" x14ac:dyDescent="0.25"/>
    <row r="3688" ht="12.75" hidden="1" customHeight="1" x14ac:dyDescent="0.25"/>
    <row r="3689" ht="12.75" hidden="1" customHeight="1" x14ac:dyDescent="0.25"/>
    <row r="3690" ht="12.75" hidden="1" customHeight="1" x14ac:dyDescent="0.25"/>
    <row r="3691" ht="12.75" hidden="1" customHeight="1" x14ac:dyDescent="0.25"/>
    <row r="3692" ht="12.75" hidden="1" customHeight="1" x14ac:dyDescent="0.25"/>
    <row r="3693" ht="12.75" hidden="1" customHeight="1" x14ac:dyDescent="0.25"/>
    <row r="3694" ht="12.75" hidden="1" customHeight="1" x14ac:dyDescent="0.25"/>
    <row r="3695" ht="12.75" hidden="1" customHeight="1" x14ac:dyDescent="0.25"/>
    <row r="3696" ht="12.75" hidden="1" customHeight="1" x14ac:dyDescent="0.25"/>
    <row r="3697" ht="12.75" hidden="1" customHeight="1" x14ac:dyDescent="0.25"/>
    <row r="3698" ht="12.75" hidden="1" customHeight="1" x14ac:dyDescent="0.25"/>
    <row r="3699" ht="12.75" hidden="1" customHeight="1" x14ac:dyDescent="0.25"/>
    <row r="3700" ht="12.75" hidden="1" customHeight="1" x14ac:dyDescent="0.25"/>
    <row r="3701" ht="12.75" hidden="1" customHeight="1" x14ac:dyDescent="0.25"/>
    <row r="3702" ht="12.75" hidden="1" customHeight="1" x14ac:dyDescent="0.25"/>
    <row r="3703" ht="12.75" hidden="1" customHeight="1" x14ac:dyDescent="0.25"/>
    <row r="3704" ht="12.75" hidden="1" customHeight="1" x14ac:dyDescent="0.25"/>
    <row r="3705" ht="12.75" hidden="1" customHeight="1" x14ac:dyDescent="0.25"/>
    <row r="3706" ht="12.75" hidden="1" customHeight="1" x14ac:dyDescent="0.25"/>
    <row r="3707" ht="12.75" hidden="1" customHeight="1" x14ac:dyDescent="0.25"/>
    <row r="3708" ht="12.75" hidden="1" customHeight="1" x14ac:dyDescent="0.25"/>
    <row r="3709" ht="12.75" hidden="1" customHeight="1" x14ac:dyDescent="0.25"/>
    <row r="3710" ht="12.75" hidden="1" customHeight="1" x14ac:dyDescent="0.25"/>
    <row r="3711" ht="12.75" hidden="1" customHeight="1" x14ac:dyDescent="0.25"/>
    <row r="3712" ht="12.75" hidden="1" customHeight="1" x14ac:dyDescent="0.25"/>
    <row r="3713" ht="12.75" hidden="1" customHeight="1" x14ac:dyDescent="0.25"/>
    <row r="3714" ht="12.75" hidden="1" customHeight="1" x14ac:dyDescent="0.25"/>
    <row r="3715" ht="12.75" hidden="1" customHeight="1" x14ac:dyDescent="0.25"/>
    <row r="3716" ht="12.75" hidden="1" customHeight="1" x14ac:dyDescent="0.25"/>
    <row r="3717" ht="12.75" hidden="1" customHeight="1" x14ac:dyDescent="0.25"/>
    <row r="3718" ht="12.75" hidden="1" customHeight="1" x14ac:dyDescent="0.25"/>
    <row r="3719" ht="12.75" hidden="1" customHeight="1" x14ac:dyDescent="0.25"/>
    <row r="3720" ht="12.75" hidden="1" customHeight="1" x14ac:dyDescent="0.25"/>
    <row r="3721" ht="12.75" hidden="1" customHeight="1" x14ac:dyDescent="0.25"/>
    <row r="3722" ht="12.75" hidden="1" customHeight="1" x14ac:dyDescent="0.25"/>
    <row r="3723" ht="12.75" hidden="1" customHeight="1" x14ac:dyDescent="0.25"/>
    <row r="3724" ht="12.75" hidden="1" customHeight="1" x14ac:dyDescent="0.25"/>
    <row r="3725" ht="12.75" hidden="1" customHeight="1" x14ac:dyDescent="0.25"/>
    <row r="3726" ht="12.75" hidden="1" customHeight="1" x14ac:dyDescent="0.25"/>
    <row r="3727" ht="12.75" hidden="1" customHeight="1" x14ac:dyDescent="0.25"/>
    <row r="3728" ht="12.75" hidden="1" customHeight="1" x14ac:dyDescent="0.25"/>
    <row r="3729" ht="12.75" hidden="1" customHeight="1" x14ac:dyDescent="0.25"/>
    <row r="3730" ht="12.75" hidden="1" customHeight="1" x14ac:dyDescent="0.25"/>
    <row r="3731" ht="12.75" hidden="1" customHeight="1" x14ac:dyDescent="0.25"/>
    <row r="3732" ht="12.75" hidden="1" customHeight="1" x14ac:dyDescent="0.25"/>
    <row r="3733" ht="12.75" hidden="1" customHeight="1" x14ac:dyDescent="0.25"/>
    <row r="3734" ht="12.75" hidden="1" customHeight="1" x14ac:dyDescent="0.25"/>
    <row r="3735" ht="12.75" hidden="1" customHeight="1" x14ac:dyDescent="0.25"/>
    <row r="3736" ht="12.75" hidden="1" customHeight="1" x14ac:dyDescent="0.25"/>
    <row r="3737" ht="12.75" hidden="1" customHeight="1" x14ac:dyDescent="0.25"/>
    <row r="3738" ht="12.75" hidden="1" customHeight="1" x14ac:dyDescent="0.25"/>
    <row r="3739" ht="12.75" hidden="1" customHeight="1" x14ac:dyDescent="0.25"/>
    <row r="3740" ht="12.75" hidden="1" customHeight="1" x14ac:dyDescent="0.25"/>
    <row r="3741" ht="12.75" hidden="1" customHeight="1" x14ac:dyDescent="0.25"/>
    <row r="3742" ht="12.75" hidden="1" customHeight="1" x14ac:dyDescent="0.25"/>
    <row r="3743" ht="12.75" hidden="1" customHeight="1" x14ac:dyDescent="0.25"/>
    <row r="3744" ht="12.75" hidden="1" customHeight="1" x14ac:dyDescent="0.25"/>
    <row r="3745" ht="12.75" hidden="1" customHeight="1" x14ac:dyDescent="0.25"/>
    <row r="3746" ht="12.75" hidden="1" customHeight="1" x14ac:dyDescent="0.25"/>
    <row r="3747" ht="12.75" hidden="1" customHeight="1" x14ac:dyDescent="0.25"/>
    <row r="3748" ht="12.75" hidden="1" customHeight="1" x14ac:dyDescent="0.25"/>
    <row r="3749" ht="12.75" hidden="1" customHeight="1" x14ac:dyDescent="0.25"/>
    <row r="3750" ht="12.75" hidden="1" customHeight="1" x14ac:dyDescent="0.25"/>
    <row r="3751" ht="12.75" hidden="1" customHeight="1" x14ac:dyDescent="0.25"/>
    <row r="3752" ht="12.75" hidden="1" customHeight="1" x14ac:dyDescent="0.25"/>
    <row r="3753" ht="12.75" hidden="1" customHeight="1" x14ac:dyDescent="0.25"/>
    <row r="3754" ht="12.75" hidden="1" customHeight="1" x14ac:dyDescent="0.25"/>
    <row r="3755" ht="12.75" hidden="1" customHeight="1" x14ac:dyDescent="0.25"/>
    <row r="3756" ht="12.75" hidden="1" customHeight="1" x14ac:dyDescent="0.25"/>
    <row r="3757" ht="12.75" hidden="1" customHeight="1" x14ac:dyDescent="0.25"/>
    <row r="3758" ht="12.75" hidden="1" customHeight="1" x14ac:dyDescent="0.25"/>
    <row r="3759" ht="12.75" hidden="1" customHeight="1" x14ac:dyDescent="0.25"/>
    <row r="3760" ht="12.75" hidden="1" customHeight="1" x14ac:dyDescent="0.25"/>
    <row r="3761" ht="12.75" hidden="1" customHeight="1" x14ac:dyDescent="0.25"/>
    <row r="3762" ht="12.75" hidden="1" customHeight="1" x14ac:dyDescent="0.25"/>
    <row r="3763" ht="12.75" hidden="1" customHeight="1" x14ac:dyDescent="0.25"/>
    <row r="3764" ht="12.75" hidden="1" customHeight="1" x14ac:dyDescent="0.25"/>
    <row r="3765" ht="12.75" hidden="1" customHeight="1" x14ac:dyDescent="0.25"/>
    <row r="3766" ht="12.75" hidden="1" customHeight="1" x14ac:dyDescent="0.25"/>
    <row r="3767" ht="12.75" hidden="1" customHeight="1" x14ac:dyDescent="0.25"/>
    <row r="3768" ht="12.75" hidden="1" customHeight="1" x14ac:dyDescent="0.25"/>
    <row r="3769" ht="12.75" hidden="1" customHeight="1" x14ac:dyDescent="0.25"/>
    <row r="3770" ht="12.75" hidden="1" customHeight="1" x14ac:dyDescent="0.25"/>
    <row r="3771" ht="12.75" hidden="1" customHeight="1" x14ac:dyDescent="0.25"/>
    <row r="3772" ht="12.75" hidden="1" customHeight="1" x14ac:dyDescent="0.25"/>
    <row r="3773" ht="12.75" hidden="1" customHeight="1" x14ac:dyDescent="0.25"/>
    <row r="3774" ht="12.75" hidden="1" customHeight="1" x14ac:dyDescent="0.25"/>
    <row r="3775" ht="12.75" hidden="1" customHeight="1" x14ac:dyDescent="0.25"/>
    <row r="3776" ht="12.75" hidden="1" customHeight="1" x14ac:dyDescent="0.25"/>
    <row r="3777" ht="12.75" hidden="1" customHeight="1" x14ac:dyDescent="0.25"/>
    <row r="3778" ht="12.75" hidden="1" customHeight="1" x14ac:dyDescent="0.25"/>
    <row r="3779" ht="12.75" hidden="1" customHeight="1" x14ac:dyDescent="0.25"/>
    <row r="3780" ht="12.75" hidden="1" customHeight="1" x14ac:dyDescent="0.25"/>
    <row r="3781" ht="12.75" hidden="1" customHeight="1" x14ac:dyDescent="0.25"/>
    <row r="3782" ht="12.75" hidden="1" customHeight="1" x14ac:dyDescent="0.25"/>
    <row r="3783" ht="12.75" hidden="1" customHeight="1" x14ac:dyDescent="0.25"/>
    <row r="3784" ht="12.75" hidden="1" customHeight="1" x14ac:dyDescent="0.25"/>
    <row r="3785" ht="12.75" hidden="1" customHeight="1" x14ac:dyDescent="0.25"/>
    <row r="3786" ht="12.75" hidden="1" customHeight="1" x14ac:dyDescent="0.25"/>
    <row r="3787" ht="12.75" hidden="1" customHeight="1" x14ac:dyDescent="0.25"/>
    <row r="3788" ht="12.75" hidden="1" customHeight="1" x14ac:dyDescent="0.25"/>
    <row r="3789" ht="12.75" hidden="1" customHeight="1" x14ac:dyDescent="0.25"/>
    <row r="3790" ht="12.75" hidden="1" customHeight="1" x14ac:dyDescent="0.25"/>
    <row r="3791" ht="12.75" hidden="1" customHeight="1" x14ac:dyDescent="0.25"/>
    <row r="3792" ht="12.75" hidden="1" customHeight="1" x14ac:dyDescent="0.25"/>
    <row r="3793" ht="12.75" hidden="1" customHeight="1" x14ac:dyDescent="0.25"/>
    <row r="3794" ht="12.75" hidden="1" customHeight="1" x14ac:dyDescent="0.25"/>
    <row r="3795" ht="12.75" hidden="1" customHeight="1" x14ac:dyDescent="0.25"/>
    <row r="3796" ht="12.75" hidden="1" customHeight="1" x14ac:dyDescent="0.25"/>
    <row r="3797" ht="12.75" hidden="1" customHeight="1" x14ac:dyDescent="0.25"/>
    <row r="3798" ht="12.75" hidden="1" customHeight="1" x14ac:dyDescent="0.25"/>
    <row r="3799" ht="12.75" hidden="1" customHeight="1" x14ac:dyDescent="0.25"/>
    <row r="3800" ht="12.75" hidden="1" customHeight="1" x14ac:dyDescent="0.25"/>
    <row r="3801" ht="12.75" hidden="1" customHeight="1" x14ac:dyDescent="0.25"/>
    <row r="3802" ht="12.75" hidden="1" customHeight="1" x14ac:dyDescent="0.25"/>
    <row r="3803" ht="12.75" hidden="1" customHeight="1" x14ac:dyDescent="0.25"/>
    <row r="3804" ht="12.75" hidden="1" customHeight="1" x14ac:dyDescent="0.25"/>
    <row r="3805" ht="12.75" hidden="1" customHeight="1" x14ac:dyDescent="0.25"/>
    <row r="3806" ht="12.75" hidden="1" customHeight="1" x14ac:dyDescent="0.25"/>
    <row r="3807" ht="12.75" hidden="1" customHeight="1" x14ac:dyDescent="0.25"/>
    <row r="3808" ht="12.75" hidden="1" customHeight="1" x14ac:dyDescent="0.25"/>
    <row r="3809" ht="12.75" hidden="1" customHeight="1" x14ac:dyDescent="0.25"/>
    <row r="3810" ht="12.75" hidden="1" customHeight="1" x14ac:dyDescent="0.25"/>
    <row r="3811" ht="12.75" hidden="1" customHeight="1" x14ac:dyDescent="0.25"/>
    <row r="3812" ht="12.75" hidden="1" customHeight="1" x14ac:dyDescent="0.25"/>
    <row r="3813" ht="12.75" hidden="1" customHeight="1" x14ac:dyDescent="0.25"/>
    <row r="3814" ht="12.75" hidden="1" customHeight="1" x14ac:dyDescent="0.25"/>
    <row r="3815" ht="12.75" hidden="1" customHeight="1" x14ac:dyDescent="0.25"/>
    <row r="3816" ht="12.75" hidden="1" customHeight="1" x14ac:dyDescent="0.25"/>
    <row r="3817" ht="12.75" hidden="1" customHeight="1" x14ac:dyDescent="0.25"/>
    <row r="3818" ht="12.75" hidden="1" customHeight="1" x14ac:dyDescent="0.25"/>
    <row r="3819" ht="12.75" hidden="1" customHeight="1" x14ac:dyDescent="0.25"/>
    <row r="3820" ht="12.75" hidden="1" customHeight="1" x14ac:dyDescent="0.25"/>
    <row r="3821" ht="12.75" hidden="1" customHeight="1" x14ac:dyDescent="0.25"/>
    <row r="3822" ht="12.75" hidden="1" customHeight="1" x14ac:dyDescent="0.25"/>
    <row r="3823" ht="12.75" hidden="1" customHeight="1" x14ac:dyDescent="0.25"/>
    <row r="3824" ht="12.75" hidden="1" customHeight="1" x14ac:dyDescent="0.25"/>
    <row r="3825" ht="12.75" hidden="1" customHeight="1" x14ac:dyDescent="0.25"/>
    <row r="3826" ht="12.75" hidden="1" customHeight="1" x14ac:dyDescent="0.25"/>
    <row r="3827" ht="12.75" hidden="1" customHeight="1" x14ac:dyDescent="0.25"/>
    <row r="3828" ht="12.75" hidden="1" customHeight="1" x14ac:dyDescent="0.25"/>
    <row r="3829" ht="12.75" hidden="1" customHeight="1" x14ac:dyDescent="0.25"/>
    <row r="3830" ht="12.75" hidden="1" customHeight="1" x14ac:dyDescent="0.25"/>
    <row r="3831" ht="12.75" hidden="1" customHeight="1" x14ac:dyDescent="0.25"/>
    <row r="3832" ht="12.75" hidden="1" customHeight="1" x14ac:dyDescent="0.25"/>
    <row r="3833" ht="12.75" hidden="1" customHeight="1" x14ac:dyDescent="0.25"/>
    <row r="3834" ht="12.75" hidden="1" customHeight="1" x14ac:dyDescent="0.25"/>
    <row r="3835" ht="12.75" hidden="1" customHeight="1" x14ac:dyDescent="0.25"/>
    <row r="3836" ht="12.75" hidden="1" customHeight="1" x14ac:dyDescent="0.25"/>
    <row r="3837" ht="12.75" hidden="1" customHeight="1" x14ac:dyDescent="0.25"/>
    <row r="3838" ht="12.75" hidden="1" customHeight="1" x14ac:dyDescent="0.25"/>
    <row r="3839" ht="12.75" hidden="1" customHeight="1" x14ac:dyDescent="0.25"/>
    <row r="3840" ht="12.75" hidden="1" customHeight="1" x14ac:dyDescent="0.25"/>
    <row r="3841" ht="12.75" hidden="1" customHeight="1" x14ac:dyDescent="0.25"/>
    <row r="3842" ht="12.75" hidden="1" customHeight="1" x14ac:dyDescent="0.25"/>
    <row r="3843" ht="12.75" hidden="1" customHeight="1" x14ac:dyDescent="0.25"/>
    <row r="3844" ht="12.75" hidden="1" customHeight="1" x14ac:dyDescent="0.25"/>
    <row r="3845" ht="12.75" hidden="1" customHeight="1" x14ac:dyDescent="0.25"/>
    <row r="3846" ht="12.75" hidden="1" customHeight="1" x14ac:dyDescent="0.25"/>
    <row r="3847" ht="12.75" hidden="1" customHeight="1" x14ac:dyDescent="0.25"/>
    <row r="3848" ht="12.75" hidden="1" customHeight="1" x14ac:dyDescent="0.25"/>
    <row r="3849" ht="12.75" hidden="1" customHeight="1" x14ac:dyDescent="0.25"/>
    <row r="3850" ht="12.75" hidden="1" customHeight="1" x14ac:dyDescent="0.25"/>
    <row r="3851" ht="12.75" hidden="1" customHeight="1" x14ac:dyDescent="0.25"/>
    <row r="3852" ht="12.75" hidden="1" customHeight="1" x14ac:dyDescent="0.25"/>
    <row r="3853" ht="12.75" hidden="1" customHeight="1" x14ac:dyDescent="0.25"/>
    <row r="3854" ht="12.75" hidden="1" customHeight="1" x14ac:dyDescent="0.25"/>
    <row r="3855" ht="12.75" hidden="1" customHeight="1" x14ac:dyDescent="0.25"/>
    <row r="3856" ht="12.75" hidden="1" customHeight="1" x14ac:dyDescent="0.25"/>
    <row r="3857" ht="12.75" hidden="1" customHeight="1" x14ac:dyDescent="0.25"/>
    <row r="3858" ht="12.75" hidden="1" customHeight="1" x14ac:dyDescent="0.25"/>
    <row r="3859" ht="12.75" hidden="1" customHeight="1" x14ac:dyDescent="0.25"/>
    <row r="3860" ht="12.75" hidden="1" customHeight="1" x14ac:dyDescent="0.25"/>
    <row r="3861" ht="12.75" hidden="1" customHeight="1" x14ac:dyDescent="0.25"/>
    <row r="3862" ht="12.75" hidden="1" customHeight="1" x14ac:dyDescent="0.25"/>
    <row r="3863" ht="12.75" hidden="1" customHeight="1" x14ac:dyDescent="0.25"/>
    <row r="3864" ht="12.75" hidden="1" customHeight="1" x14ac:dyDescent="0.25"/>
    <row r="3865" ht="12.75" hidden="1" customHeight="1" x14ac:dyDescent="0.25"/>
    <row r="3866" ht="12.75" hidden="1" customHeight="1" x14ac:dyDescent="0.25"/>
    <row r="3867" ht="12.75" hidden="1" customHeight="1" x14ac:dyDescent="0.25"/>
    <row r="3868" ht="12.75" hidden="1" customHeight="1" x14ac:dyDescent="0.25"/>
    <row r="3869" ht="12.75" hidden="1" customHeight="1" x14ac:dyDescent="0.25"/>
    <row r="3870" ht="12.75" hidden="1" customHeight="1" x14ac:dyDescent="0.25"/>
    <row r="3871" ht="12.75" hidden="1" customHeight="1" x14ac:dyDescent="0.25"/>
    <row r="3872" ht="12.75" hidden="1" customHeight="1" x14ac:dyDescent="0.25"/>
    <row r="3873" ht="12.75" hidden="1" customHeight="1" x14ac:dyDescent="0.25"/>
    <row r="3874" ht="12.75" hidden="1" customHeight="1" x14ac:dyDescent="0.25"/>
    <row r="3875" ht="12.75" hidden="1" customHeight="1" x14ac:dyDescent="0.25"/>
    <row r="3876" ht="12.75" hidden="1" customHeight="1" x14ac:dyDescent="0.25"/>
    <row r="3877" ht="12.75" hidden="1" customHeight="1" x14ac:dyDescent="0.25"/>
    <row r="3878" ht="12.75" hidden="1" customHeight="1" x14ac:dyDescent="0.25"/>
    <row r="3879" ht="12.75" hidden="1" customHeight="1" x14ac:dyDescent="0.25"/>
    <row r="3880" ht="12.75" hidden="1" customHeight="1" x14ac:dyDescent="0.25"/>
    <row r="3881" ht="12.75" hidden="1" customHeight="1" x14ac:dyDescent="0.25"/>
    <row r="3882" ht="12.75" hidden="1" customHeight="1" x14ac:dyDescent="0.25"/>
    <row r="3883" ht="12.75" hidden="1" customHeight="1" x14ac:dyDescent="0.25"/>
    <row r="3884" ht="12.75" hidden="1" customHeight="1" x14ac:dyDescent="0.25"/>
    <row r="3885" ht="12.75" hidden="1" customHeight="1" x14ac:dyDescent="0.25"/>
    <row r="3886" ht="12.75" hidden="1" customHeight="1" x14ac:dyDescent="0.25"/>
    <row r="3887" ht="12.75" hidden="1" customHeight="1" x14ac:dyDescent="0.25"/>
    <row r="3888" ht="12.75" hidden="1" customHeight="1" x14ac:dyDescent="0.25"/>
    <row r="3889" ht="12.75" hidden="1" customHeight="1" x14ac:dyDescent="0.25"/>
    <row r="3890" ht="12.75" hidden="1" customHeight="1" x14ac:dyDescent="0.25"/>
    <row r="3891" ht="12.75" hidden="1" customHeight="1" x14ac:dyDescent="0.25"/>
    <row r="3892" ht="12.75" hidden="1" customHeight="1" x14ac:dyDescent="0.25"/>
    <row r="3893" ht="12.75" hidden="1" customHeight="1" x14ac:dyDescent="0.25"/>
    <row r="3894" ht="12.75" hidden="1" customHeight="1" x14ac:dyDescent="0.25"/>
    <row r="3895" ht="12.75" hidden="1" customHeight="1" x14ac:dyDescent="0.25"/>
    <row r="3896" ht="12.75" hidden="1" customHeight="1" x14ac:dyDescent="0.25"/>
    <row r="3897" ht="12.75" hidden="1" customHeight="1" x14ac:dyDescent="0.25"/>
    <row r="3898" ht="12.75" hidden="1" customHeight="1" x14ac:dyDescent="0.25"/>
    <row r="3899" ht="12.75" hidden="1" customHeight="1" x14ac:dyDescent="0.25"/>
    <row r="3900" ht="12.75" hidden="1" customHeight="1" x14ac:dyDescent="0.25"/>
    <row r="3901" ht="12.75" hidden="1" customHeight="1" x14ac:dyDescent="0.25"/>
    <row r="3902" ht="12.75" hidden="1" customHeight="1" x14ac:dyDescent="0.25"/>
    <row r="3903" ht="12.75" hidden="1" customHeight="1" x14ac:dyDescent="0.25"/>
    <row r="3904" ht="12.75" hidden="1" customHeight="1" x14ac:dyDescent="0.25"/>
    <row r="3905" ht="12.75" hidden="1" customHeight="1" x14ac:dyDescent="0.25"/>
    <row r="3906" ht="12.75" hidden="1" customHeight="1" x14ac:dyDescent="0.25"/>
    <row r="3907" ht="12.75" hidden="1" customHeight="1" x14ac:dyDescent="0.25"/>
    <row r="3908" ht="12.75" hidden="1" customHeight="1" x14ac:dyDescent="0.25"/>
    <row r="3909" ht="12.75" hidden="1" customHeight="1" x14ac:dyDescent="0.25"/>
    <row r="3910" ht="12.75" hidden="1" customHeight="1" x14ac:dyDescent="0.25"/>
    <row r="3911" ht="12.75" hidden="1" customHeight="1" x14ac:dyDescent="0.25"/>
    <row r="3912" ht="12.75" hidden="1" customHeight="1" x14ac:dyDescent="0.25"/>
    <row r="3913" ht="12.75" hidden="1" customHeight="1" x14ac:dyDescent="0.25"/>
    <row r="3914" ht="12.75" hidden="1" customHeight="1" x14ac:dyDescent="0.25"/>
    <row r="3915" ht="12.75" hidden="1" customHeight="1" x14ac:dyDescent="0.25"/>
    <row r="3916" ht="12.75" hidden="1" customHeight="1" x14ac:dyDescent="0.25"/>
    <row r="3917" ht="12.75" hidden="1" customHeight="1" x14ac:dyDescent="0.25"/>
    <row r="3918" ht="12.75" hidden="1" customHeight="1" x14ac:dyDescent="0.25"/>
    <row r="3919" ht="12.75" hidden="1" customHeight="1" x14ac:dyDescent="0.25"/>
    <row r="3920" ht="12.75" hidden="1" customHeight="1" x14ac:dyDescent="0.25"/>
    <row r="3921" ht="12.75" hidden="1" customHeight="1" x14ac:dyDescent="0.25"/>
    <row r="3922" ht="12.75" hidden="1" customHeight="1" x14ac:dyDescent="0.25"/>
    <row r="3923" ht="12.75" hidden="1" customHeight="1" x14ac:dyDescent="0.25"/>
    <row r="3924" ht="12.75" hidden="1" customHeight="1" x14ac:dyDescent="0.25"/>
    <row r="3925" ht="12.75" hidden="1" customHeight="1" x14ac:dyDescent="0.25"/>
    <row r="3926" ht="12.75" hidden="1" customHeight="1" x14ac:dyDescent="0.25"/>
    <row r="3927" ht="12.75" hidden="1" customHeight="1" x14ac:dyDescent="0.25"/>
    <row r="3928" ht="12.75" hidden="1" customHeight="1" x14ac:dyDescent="0.25"/>
    <row r="3929" ht="12.75" hidden="1" customHeight="1" x14ac:dyDescent="0.25"/>
    <row r="3930" ht="12.75" hidden="1" customHeight="1" x14ac:dyDescent="0.25"/>
    <row r="3931" ht="12.75" hidden="1" customHeight="1" x14ac:dyDescent="0.25"/>
    <row r="3932" ht="12.75" hidden="1" customHeight="1" x14ac:dyDescent="0.25"/>
    <row r="3933" ht="12.75" hidden="1" customHeight="1" x14ac:dyDescent="0.25"/>
    <row r="3934" ht="12.75" hidden="1" customHeight="1" x14ac:dyDescent="0.25"/>
    <row r="3935" ht="12.75" hidden="1" customHeight="1" x14ac:dyDescent="0.25"/>
    <row r="3936" ht="12.75" hidden="1" customHeight="1" x14ac:dyDescent="0.25"/>
    <row r="3937" ht="12.75" hidden="1" customHeight="1" x14ac:dyDescent="0.25"/>
    <row r="3938" ht="12.75" hidden="1" customHeight="1" x14ac:dyDescent="0.25"/>
    <row r="3939" ht="12.75" hidden="1" customHeight="1" x14ac:dyDescent="0.25"/>
    <row r="3940" ht="12.75" hidden="1" customHeight="1" x14ac:dyDescent="0.25"/>
    <row r="3941" ht="12.75" hidden="1" customHeight="1" x14ac:dyDescent="0.25"/>
    <row r="3942" ht="12.75" hidden="1" customHeight="1" x14ac:dyDescent="0.25"/>
    <row r="3943" ht="12.75" hidden="1" customHeight="1" x14ac:dyDescent="0.25"/>
    <row r="3944" ht="12.75" hidden="1" customHeight="1" x14ac:dyDescent="0.25"/>
    <row r="3945" ht="12.75" hidden="1" customHeight="1" x14ac:dyDescent="0.25"/>
    <row r="3946" ht="12.75" hidden="1" customHeight="1" x14ac:dyDescent="0.25"/>
    <row r="3947" ht="12.75" hidden="1" customHeight="1" x14ac:dyDescent="0.25"/>
    <row r="3948" ht="12.75" hidden="1" customHeight="1" x14ac:dyDescent="0.25"/>
    <row r="3949" ht="12.75" hidden="1" customHeight="1" x14ac:dyDescent="0.25"/>
    <row r="3950" ht="12.75" hidden="1" customHeight="1" x14ac:dyDescent="0.25"/>
    <row r="3951" ht="12.75" hidden="1" customHeight="1" x14ac:dyDescent="0.25"/>
    <row r="3952" ht="12.75" hidden="1" customHeight="1" x14ac:dyDescent="0.25"/>
    <row r="3953" ht="12.75" hidden="1" customHeight="1" x14ac:dyDescent="0.25"/>
    <row r="3954" ht="12.75" hidden="1" customHeight="1" x14ac:dyDescent="0.25"/>
    <row r="3955" ht="12.75" hidden="1" customHeight="1" x14ac:dyDescent="0.25"/>
    <row r="3956" ht="12.75" hidden="1" customHeight="1" x14ac:dyDescent="0.25"/>
    <row r="3957" ht="12.75" hidden="1" customHeight="1" x14ac:dyDescent="0.25"/>
    <row r="3958" ht="12.75" hidden="1" customHeight="1" x14ac:dyDescent="0.25"/>
    <row r="3959" ht="12.75" hidden="1" customHeight="1" x14ac:dyDescent="0.25"/>
    <row r="3960" ht="12.75" hidden="1" customHeight="1" x14ac:dyDescent="0.25"/>
    <row r="3961" ht="12.75" hidden="1" customHeight="1" x14ac:dyDescent="0.25"/>
    <row r="3962" ht="12.75" hidden="1" customHeight="1" x14ac:dyDescent="0.25"/>
    <row r="3963" ht="12.75" hidden="1" customHeight="1" x14ac:dyDescent="0.25"/>
    <row r="3964" ht="12.75" hidden="1" customHeight="1" x14ac:dyDescent="0.25"/>
    <row r="3965" ht="12.75" hidden="1" customHeight="1" x14ac:dyDescent="0.25"/>
    <row r="3966" ht="12.75" hidden="1" customHeight="1" x14ac:dyDescent="0.25"/>
    <row r="3967" ht="12.75" hidden="1" customHeight="1" x14ac:dyDescent="0.25"/>
    <row r="3968" ht="12.75" hidden="1" customHeight="1" x14ac:dyDescent="0.25"/>
    <row r="3969" ht="12.75" hidden="1" customHeight="1" x14ac:dyDescent="0.25"/>
    <row r="3970" ht="12.75" hidden="1" customHeight="1" x14ac:dyDescent="0.25"/>
    <row r="3971" ht="12.75" hidden="1" customHeight="1" x14ac:dyDescent="0.25"/>
    <row r="3972" ht="12.75" hidden="1" customHeight="1" x14ac:dyDescent="0.25"/>
    <row r="3973" ht="12.75" hidden="1" customHeight="1" x14ac:dyDescent="0.25"/>
    <row r="3974" ht="12.75" hidden="1" customHeight="1" x14ac:dyDescent="0.25"/>
    <row r="3975" ht="12.75" hidden="1" customHeight="1" x14ac:dyDescent="0.25"/>
    <row r="3976" ht="12.75" hidden="1" customHeight="1" x14ac:dyDescent="0.25"/>
    <row r="3977" ht="12.75" hidden="1" customHeight="1" x14ac:dyDescent="0.25"/>
    <row r="3978" ht="12.75" hidden="1" customHeight="1" x14ac:dyDescent="0.25"/>
    <row r="3979" ht="12.75" hidden="1" customHeight="1" x14ac:dyDescent="0.25"/>
    <row r="3980" ht="12.75" hidden="1" customHeight="1" x14ac:dyDescent="0.25"/>
    <row r="3981" ht="12.75" hidden="1" customHeight="1" x14ac:dyDescent="0.25"/>
    <row r="3982" ht="12.75" hidden="1" customHeight="1" x14ac:dyDescent="0.25"/>
    <row r="3983" ht="12.75" hidden="1" customHeight="1" x14ac:dyDescent="0.25"/>
    <row r="3984" ht="12.75" hidden="1" customHeight="1" x14ac:dyDescent="0.25"/>
    <row r="3985" ht="12.75" hidden="1" customHeight="1" x14ac:dyDescent="0.25"/>
    <row r="3986" ht="12.75" hidden="1" customHeight="1" x14ac:dyDescent="0.25"/>
    <row r="3987" ht="12.75" hidden="1" customHeight="1" x14ac:dyDescent="0.25"/>
    <row r="3988" ht="12.75" hidden="1" customHeight="1" x14ac:dyDescent="0.25"/>
    <row r="3989" ht="12.75" hidden="1" customHeight="1" x14ac:dyDescent="0.25"/>
    <row r="3990" ht="12.75" hidden="1" customHeight="1" x14ac:dyDescent="0.25"/>
    <row r="3991" ht="12.75" hidden="1" customHeight="1" x14ac:dyDescent="0.25"/>
    <row r="3992" ht="12.75" hidden="1" customHeight="1" x14ac:dyDescent="0.25"/>
    <row r="3993" ht="12.75" hidden="1" customHeight="1" x14ac:dyDescent="0.25"/>
    <row r="3994" ht="12.75" hidden="1" customHeight="1" x14ac:dyDescent="0.25"/>
    <row r="3995" ht="12.75" hidden="1" customHeight="1" x14ac:dyDescent="0.25"/>
    <row r="3996" ht="12.75" hidden="1" customHeight="1" x14ac:dyDescent="0.25"/>
    <row r="3997" ht="12.75" hidden="1" customHeight="1" x14ac:dyDescent="0.25"/>
    <row r="3998" ht="12.75" hidden="1" customHeight="1" x14ac:dyDescent="0.25"/>
    <row r="3999" ht="12.75" hidden="1" customHeight="1" x14ac:dyDescent="0.25"/>
    <row r="4000" ht="12.75" hidden="1" customHeight="1" x14ac:dyDescent="0.25"/>
    <row r="4001" ht="12.75" hidden="1" customHeight="1" x14ac:dyDescent="0.25"/>
    <row r="4002" ht="12.75" hidden="1" customHeight="1" x14ac:dyDescent="0.25"/>
    <row r="4003" ht="12.75" hidden="1" customHeight="1" x14ac:dyDescent="0.25"/>
    <row r="4004" ht="12.75" hidden="1" customHeight="1" x14ac:dyDescent="0.25"/>
    <row r="4005" ht="12.75" hidden="1" customHeight="1" x14ac:dyDescent="0.25"/>
    <row r="4006" ht="12.75" hidden="1" customHeight="1" x14ac:dyDescent="0.25"/>
    <row r="4007" ht="12.75" hidden="1" customHeight="1" x14ac:dyDescent="0.25"/>
    <row r="4008" ht="12.75" hidden="1" customHeight="1" x14ac:dyDescent="0.25"/>
    <row r="4009" ht="12.75" hidden="1" customHeight="1" x14ac:dyDescent="0.25"/>
    <row r="4010" ht="12.75" hidden="1" customHeight="1" x14ac:dyDescent="0.25"/>
    <row r="4011" ht="12.75" hidden="1" customHeight="1" x14ac:dyDescent="0.25"/>
    <row r="4012" ht="12.75" hidden="1" customHeight="1" x14ac:dyDescent="0.25"/>
    <row r="4013" ht="12.75" hidden="1" customHeight="1" x14ac:dyDescent="0.25"/>
    <row r="4014" ht="12.75" hidden="1" customHeight="1" x14ac:dyDescent="0.25"/>
    <row r="4015" ht="12.75" hidden="1" customHeight="1" x14ac:dyDescent="0.25"/>
    <row r="4016" ht="12.75" hidden="1" customHeight="1" x14ac:dyDescent="0.25"/>
    <row r="4017" ht="12.75" hidden="1" customHeight="1" x14ac:dyDescent="0.25"/>
    <row r="4018" ht="12.75" hidden="1" customHeight="1" x14ac:dyDescent="0.25"/>
    <row r="4019" ht="12.75" hidden="1" customHeight="1" x14ac:dyDescent="0.25"/>
    <row r="4020" ht="12.75" hidden="1" customHeight="1" x14ac:dyDescent="0.25"/>
    <row r="4021" ht="12.75" hidden="1" customHeight="1" x14ac:dyDescent="0.25"/>
    <row r="4022" ht="12.75" hidden="1" customHeight="1" x14ac:dyDescent="0.25"/>
    <row r="4023" ht="12.75" hidden="1" customHeight="1" x14ac:dyDescent="0.25"/>
    <row r="4024" ht="12.75" hidden="1" customHeight="1" x14ac:dyDescent="0.25"/>
    <row r="4025" ht="12.75" hidden="1" customHeight="1" x14ac:dyDescent="0.25"/>
    <row r="4026" ht="12.75" hidden="1" customHeight="1" x14ac:dyDescent="0.25"/>
    <row r="4027" ht="12.75" hidden="1" customHeight="1" x14ac:dyDescent="0.25"/>
    <row r="4028" ht="12.75" hidden="1" customHeight="1" x14ac:dyDescent="0.25"/>
    <row r="4029" ht="12.75" hidden="1" customHeight="1" x14ac:dyDescent="0.25"/>
    <row r="4030" ht="12.75" hidden="1" customHeight="1" x14ac:dyDescent="0.25"/>
    <row r="4031" ht="12.75" hidden="1" customHeight="1" x14ac:dyDescent="0.25"/>
    <row r="4032" ht="12.75" hidden="1" customHeight="1" x14ac:dyDescent="0.25"/>
    <row r="4033" ht="12.75" hidden="1" customHeight="1" x14ac:dyDescent="0.25"/>
    <row r="4034" ht="12.75" hidden="1" customHeight="1" x14ac:dyDescent="0.25"/>
    <row r="4035" ht="12.75" hidden="1" customHeight="1" x14ac:dyDescent="0.25"/>
    <row r="4036" ht="12.75" hidden="1" customHeight="1" x14ac:dyDescent="0.25"/>
    <row r="4037" ht="12.75" hidden="1" customHeight="1" x14ac:dyDescent="0.25"/>
    <row r="4038" ht="12.75" hidden="1" customHeight="1" x14ac:dyDescent="0.25"/>
    <row r="4039" ht="12.75" hidden="1" customHeight="1" x14ac:dyDescent="0.25"/>
    <row r="4040" ht="12.75" hidden="1" customHeight="1" x14ac:dyDescent="0.25"/>
    <row r="4041" ht="12.75" hidden="1" customHeight="1" x14ac:dyDescent="0.25"/>
    <row r="4042" ht="12.75" hidden="1" customHeight="1" x14ac:dyDescent="0.25"/>
    <row r="4043" ht="12.75" hidden="1" customHeight="1" x14ac:dyDescent="0.25"/>
    <row r="4044" ht="12.75" hidden="1" customHeight="1" x14ac:dyDescent="0.25"/>
    <row r="4045" ht="12.75" hidden="1" customHeight="1" x14ac:dyDescent="0.25"/>
    <row r="4046" ht="12.75" hidden="1" customHeight="1" x14ac:dyDescent="0.25"/>
    <row r="4047" ht="12.75" hidden="1" customHeight="1" x14ac:dyDescent="0.25"/>
    <row r="4048" ht="12.75" hidden="1" customHeight="1" x14ac:dyDescent="0.25"/>
    <row r="4049" ht="12.75" hidden="1" customHeight="1" x14ac:dyDescent="0.25"/>
    <row r="4050" ht="12.75" hidden="1" customHeight="1" x14ac:dyDescent="0.25"/>
    <row r="4051" ht="12.75" hidden="1" customHeight="1" x14ac:dyDescent="0.25"/>
    <row r="4052" ht="12.75" hidden="1" customHeight="1" x14ac:dyDescent="0.25"/>
    <row r="4053" ht="12.75" hidden="1" customHeight="1" x14ac:dyDescent="0.25"/>
    <row r="4054" ht="12.75" hidden="1" customHeight="1" x14ac:dyDescent="0.25"/>
    <row r="4055" ht="12.75" hidden="1" customHeight="1" x14ac:dyDescent="0.25"/>
    <row r="4056" ht="12.75" hidden="1" customHeight="1" x14ac:dyDescent="0.25"/>
    <row r="4057" ht="12.75" hidden="1" customHeight="1" x14ac:dyDescent="0.25"/>
    <row r="4058" ht="12.75" hidden="1" customHeight="1" x14ac:dyDescent="0.25"/>
    <row r="4059" ht="12.75" hidden="1" customHeight="1" x14ac:dyDescent="0.25"/>
    <row r="4060" ht="12.75" hidden="1" customHeight="1" x14ac:dyDescent="0.25"/>
    <row r="4061" ht="12.75" hidden="1" customHeight="1" x14ac:dyDescent="0.25"/>
    <row r="4062" ht="12.75" hidden="1" customHeight="1" x14ac:dyDescent="0.25"/>
    <row r="4063" ht="12.75" hidden="1" customHeight="1" x14ac:dyDescent="0.25"/>
    <row r="4064" ht="12.75" hidden="1" customHeight="1" x14ac:dyDescent="0.25"/>
    <row r="4065" ht="12.75" hidden="1" customHeight="1" x14ac:dyDescent="0.25"/>
    <row r="4066" ht="12.75" hidden="1" customHeight="1" x14ac:dyDescent="0.25"/>
    <row r="4067" ht="12.75" hidden="1" customHeight="1" x14ac:dyDescent="0.25"/>
    <row r="4068" ht="12.75" hidden="1" customHeight="1" x14ac:dyDescent="0.25"/>
    <row r="4069" ht="12.75" hidden="1" customHeight="1" x14ac:dyDescent="0.25"/>
    <row r="4070" ht="12.75" hidden="1" customHeight="1" x14ac:dyDescent="0.25"/>
    <row r="4071" ht="12.75" hidden="1" customHeight="1" x14ac:dyDescent="0.25"/>
    <row r="4072" ht="12.75" hidden="1" customHeight="1" x14ac:dyDescent="0.25"/>
    <row r="4073" ht="12.75" hidden="1" customHeight="1" x14ac:dyDescent="0.25"/>
    <row r="4074" ht="12.75" hidden="1" customHeight="1" x14ac:dyDescent="0.25"/>
    <row r="4075" ht="12.75" hidden="1" customHeight="1" x14ac:dyDescent="0.25"/>
    <row r="4076" ht="12.75" hidden="1" customHeight="1" x14ac:dyDescent="0.25"/>
    <row r="4077" ht="12.75" hidden="1" customHeight="1" x14ac:dyDescent="0.25"/>
    <row r="4078" ht="12.75" hidden="1" customHeight="1" x14ac:dyDescent="0.25"/>
    <row r="4079" ht="12.75" hidden="1" customHeight="1" x14ac:dyDescent="0.25"/>
    <row r="4080" ht="12.75" hidden="1" customHeight="1" x14ac:dyDescent="0.25"/>
    <row r="4081" ht="12.75" hidden="1" customHeight="1" x14ac:dyDescent="0.25"/>
    <row r="4082" ht="12.75" hidden="1" customHeight="1" x14ac:dyDescent="0.25"/>
    <row r="4083" ht="12.75" hidden="1" customHeight="1" x14ac:dyDescent="0.25"/>
    <row r="4084" ht="12.75" hidden="1" customHeight="1" x14ac:dyDescent="0.25"/>
    <row r="4085" ht="12.75" hidden="1" customHeight="1" x14ac:dyDescent="0.25"/>
    <row r="4086" ht="12.75" hidden="1" customHeight="1" x14ac:dyDescent="0.25"/>
    <row r="4087" ht="12.75" hidden="1" customHeight="1" x14ac:dyDescent="0.25"/>
    <row r="4088" ht="12.75" hidden="1" customHeight="1" x14ac:dyDescent="0.25"/>
    <row r="4089" ht="12.75" hidden="1" customHeight="1" x14ac:dyDescent="0.25"/>
    <row r="4090" ht="12.75" hidden="1" customHeight="1" x14ac:dyDescent="0.25"/>
    <row r="4091" ht="12.75" hidden="1" customHeight="1" x14ac:dyDescent="0.25"/>
    <row r="4092" ht="12.75" hidden="1" customHeight="1" x14ac:dyDescent="0.25"/>
    <row r="4093" ht="12.75" hidden="1" customHeight="1" x14ac:dyDescent="0.25"/>
    <row r="4094" ht="12.75" hidden="1" customHeight="1" x14ac:dyDescent="0.25"/>
    <row r="4095" ht="12.75" hidden="1" customHeight="1" x14ac:dyDescent="0.25"/>
    <row r="4096" ht="12.75" hidden="1" customHeight="1" x14ac:dyDescent="0.25"/>
    <row r="4097" ht="12.75" hidden="1" customHeight="1" x14ac:dyDescent="0.25"/>
    <row r="4098" ht="12.75" hidden="1" customHeight="1" x14ac:dyDescent="0.25"/>
    <row r="4099" ht="12.75" hidden="1" customHeight="1" x14ac:dyDescent="0.25"/>
    <row r="4100" ht="12.75" hidden="1" customHeight="1" x14ac:dyDescent="0.25"/>
    <row r="4101" ht="12.75" hidden="1" customHeight="1" x14ac:dyDescent="0.25"/>
    <row r="4102" ht="12.75" hidden="1" customHeight="1" x14ac:dyDescent="0.25"/>
    <row r="4103" ht="12.75" hidden="1" customHeight="1" x14ac:dyDescent="0.25"/>
    <row r="4104" ht="12.75" hidden="1" customHeight="1" x14ac:dyDescent="0.25"/>
    <row r="4105" ht="12.75" hidden="1" customHeight="1" x14ac:dyDescent="0.25"/>
    <row r="4106" ht="12.75" hidden="1" customHeight="1" x14ac:dyDescent="0.25"/>
    <row r="4107" ht="12.75" hidden="1" customHeight="1" x14ac:dyDescent="0.25"/>
    <row r="4108" ht="12.75" hidden="1" customHeight="1" x14ac:dyDescent="0.25"/>
    <row r="4109" ht="12.75" hidden="1" customHeight="1" x14ac:dyDescent="0.25"/>
    <row r="4110" ht="12.75" hidden="1" customHeight="1" x14ac:dyDescent="0.25"/>
    <row r="4111" ht="12.75" hidden="1" customHeight="1" x14ac:dyDescent="0.25"/>
    <row r="4112" ht="12.75" hidden="1" customHeight="1" x14ac:dyDescent="0.25"/>
    <row r="4113" ht="12.75" hidden="1" customHeight="1" x14ac:dyDescent="0.25"/>
    <row r="4114" ht="12.75" hidden="1" customHeight="1" x14ac:dyDescent="0.25"/>
    <row r="4115" ht="12.75" hidden="1" customHeight="1" x14ac:dyDescent="0.25"/>
    <row r="4116" ht="12.75" hidden="1" customHeight="1" x14ac:dyDescent="0.25"/>
    <row r="4117" ht="12.75" hidden="1" customHeight="1" x14ac:dyDescent="0.25"/>
    <row r="4118" ht="12.75" hidden="1" customHeight="1" x14ac:dyDescent="0.25"/>
    <row r="4119" ht="12.75" hidden="1" customHeight="1" x14ac:dyDescent="0.25"/>
    <row r="4120" ht="12.75" hidden="1" customHeight="1" x14ac:dyDescent="0.25"/>
    <row r="4121" ht="12.75" hidden="1" customHeight="1" x14ac:dyDescent="0.25"/>
    <row r="4122" ht="12.75" hidden="1" customHeight="1" x14ac:dyDescent="0.25"/>
    <row r="4123" ht="12.75" hidden="1" customHeight="1" x14ac:dyDescent="0.25"/>
    <row r="4124" ht="12.75" hidden="1" customHeight="1" x14ac:dyDescent="0.25"/>
    <row r="4125" ht="12.75" hidden="1" customHeight="1" x14ac:dyDescent="0.25"/>
    <row r="4126" ht="12.75" hidden="1" customHeight="1" x14ac:dyDescent="0.25"/>
    <row r="4127" ht="12.75" hidden="1" customHeight="1" x14ac:dyDescent="0.25"/>
    <row r="4128" ht="12.75" hidden="1" customHeight="1" x14ac:dyDescent="0.25"/>
    <row r="4129" ht="12.75" hidden="1" customHeight="1" x14ac:dyDescent="0.25"/>
    <row r="4130" ht="12.75" hidden="1" customHeight="1" x14ac:dyDescent="0.25"/>
    <row r="4131" ht="12.75" hidden="1" customHeight="1" x14ac:dyDescent="0.25"/>
    <row r="4132" ht="12.75" hidden="1" customHeight="1" x14ac:dyDescent="0.25"/>
    <row r="4133" ht="12.75" hidden="1" customHeight="1" x14ac:dyDescent="0.25"/>
    <row r="4134" ht="12.75" hidden="1" customHeight="1" x14ac:dyDescent="0.25"/>
    <row r="4135" ht="12.75" hidden="1" customHeight="1" x14ac:dyDescent="0.25"/>
    <row r="4136" ht="12.75" hidden="1" customHeight="1" x14ac:dyDescent="0.25"/>
    <row r="4137" ht="12.75" hidden="1" customHeight="1" x14ac:dyDescent="0.25"/>
    <row r="4138" ht="12.75" hidden="1" customHeight="1" x14ac:dyDescent="0.25"/>
    <row r="4139" ht="12.75" hidden="1" customHeight="1" x14ac:dyDescent="0.25"/>
    <row r="4140" ht="12.75" hidden="1" customHeight="1" x14ac:dyDescent="0.25"/>
    <row r="4141" ht="12.75" hidden="1" customHeight="1" x14ac:dyDescent="0.25"/>
    <row r="4142" ht="12.75" hidden="1" customHeight="1" x14ac:dyDescent="0.25"/>
    <row r="4143" ht="12.75" hidden="1" customHeight="1" x14ac:dyDescent="0.25"/>
    <row r="4144" ht="12.75" hidden="1" customHeight="1" x14ac:dyDescent="0.25"/>
    <row r="4145" ht="12.75" hidden="1" customHeight="1" x14ac:dyDescent="0.25"/>
    <row r="4146" ht="12.75" hidden="1" customHeight="1" x14ac:dyDescent="0.25"/>
    <row r="4147" ht="12.75" hidden="1" customHeight="1" x14ac:dyDescent="0.25"/>
    <row r="4148" ht="12.75" hidden="1" customHeight="1" x14ac:dyDescent="0.25"/>
    <row r="4149" ht="12.75" hidden="1" customHeight="1" x14ac:dyDescent="0.25"/>
    <row r="4150" ht="12.75" hidden="1" customHeight="1" x14ac:dyDescent="0.25"/>
    <row r="4151" ht="12.75" hidden="1" customHeight="1" x14ac:dyDescent="0.25"/>
    <row r="4152" ht="12.75" hidden="1" customHeight="1" x14ac:dyDescent="0.25"/>
    <row r="4153" ht="12.75" hidden="1" customHeight="1" x14ac:dyDescent="0.25"/>
    <row r="4154" ht="12.75" hidden="1" customHeight="1" x14ac:dyDescent="0.25"/>
    <row r="4155" ht="12.75" hidden="1" customHeight="1" x14ac:dyDescent="0.25"/>
    <row r="4156" ht="12.75" hidden="1" customHeight="1" x14ac:dyDescent="0.25"/>
    <row r="4157" ht="12.75" hidden="1" customHeight="1" x14ac:dyDescent="0.25"/>
    <row r="4158" ht="12.75" hidden="1" customHeight="1" x14ac:dyDescent="0.25"/>
    <row r="4159" ht="12.75" hidden="1" customHeight="1" x14ac:dyDescent="0.25"/>
    <row r="4160" ht="12.75" hidden="1" customHeight="1" x14ac:dyDescent="0.25"/>
    <row r="4161" ht="12.75" hidden="1" customHeight="1" x14ac:dyDescent="0.25"/>
    <row r="4162" ht="12.75" hidden="1" customHeight="1" x14ac:dyDescent="0.25"/>
    <row r="4163" ht="12.75" hidden="1" customHeight="1" x14ac:dyDescent="0.25"/>
    <row r="4164" ht="12.75" hidden="1" customHeight="1" x14ac:dyDescent="0.25"/>
    <row r="4165" ht="12.75" hidden="1" customHeight="1" x14ac:dyDescent="0.25"/>
    <row r="4166" ht="12.75" hidden="1" customHeight="1" x14ac:dyDescent="0.25"/>
    <row r="4167" ht="12.75" hidden="1" customHeight="1" x14ac:dyDescent="0.25"/>
    <row r="4168" ht="12.75" hidden="1" customHeight="1" x14ac:dyDescent="0.25"/>
    <row r="4169" ht="12.75" hidden="1" customHeight="1" x14ac:dyDescent="0.25"/>
    <row r="4170" ht="12.75" hidden="1" customHeight="1" x14ac:dyDescent="0.25"/>
    <row r="4171" ht="12.75" hidden="1" customHeight="1" x14ac:dyDescent="0.25"/>
    <row r="4172" ht="12.75" hidden="1" customHeight="1" x14ac:dyDescent="0.25"/>
    <row r="4173" ht="12.75" hidden="1" customHeight="1" x14ac:dyDescent="0.25"/>
    <row r="4174" ht="12.75" hidden="1" customHeight="1" x14ac:dyDescent="0.25"/>
    <row r="4175" ht="12.75" hidden="1" customHeight="1" x14ac:dyDescent="0.25"/>
    <row r="4176" ht="12.75" hidden="1" customHeight="1" x14ac:dyDescent="0.25"/>
    <row r="4177" ht="12.75" hidden="1" customHeight="1" x14ac:dyDescent="0.25"/>
    <row r="4178" ht="12.75" hidden="1" customHeight="1" x14ac:dyDescent="0.25"/>
    <row r="4179" ht="12.75" hidden="1" customHeight="1" x14ac:dyDescent="0.25"/>
    <row r="4180" ht="12.75" hidden="1" customHeight="1" x14ac:dyDescent="0.25"/>
    <row r="4181" ht="12.75" hidden="1" customHeight="1" x14ac:dyDescent="0.25"/>
    <row r="4182" ht="12.75" hidden="1" customHeight="1" x14ac:dyDescent="0.25"/>
    <row r="4183" ht="12.75" hidden="1" customHeight="1" x14ac:dyDescent="0.25"/>
    <row r="4184" ht="12.75" hidden="1" customHeight="1" x14ac:dyDescent="0.25"/>
    <row r="4185" ht="12.75" hidden="1" customHeight="1" x14ac:dyDescent="0.25"/>
    <row r="4186" ht="12.75" hidden="1" customHeight="1" x14ac:dyDescent="0.25"/>
    <row r="4187" ht="12.75" hidden="1" customHeight="1" x14ac:dyDescent="0.25"/>
    <row r="4188" ht="12.75" hidden="1" customHeight="1" x14ac:dyDescent="0.25"/>
    <row r="4189" ht="12.75" hidden="1" customHeight="1" x14ac:dyDescent="0.25"/>
    <row r="4190" ht="12.75" hidden="1" customHeight="1" x14ac:dyDescent="0.25"/>
    <row r="4191" ht="12.75" hidden="1" customHeight="1" x14ac:dyDescent="0.25"/>
    <row r="4192" ht="12.75" hidden="1" customHeight="1" x14ac:dyDescent="0.25"/>
    <row r="4193" ht="12.75" hidden="1" customHeight="1" x14ac:dyDescent="0.25"/>
    <row r="4194" ht="12.75" hidden="1" customHeight="1" x14ac:dyDescent="0.25"/>
    <row r="4195" ht="12.75" hidden="1" customHeight="1" x14ac:dyDescent="0.25"/>
    <row r="4196" ht="12.75" hidden="1" customHeight="1" x14ac:dyDescent="0.25"/>
    <row r="4197" ht="12.75" hidden="1" customHeight="1" x14ac:dyDescent="0.25"/>
    <row r="4198" ht="12.75" hidden="1" customHeight="1" x14ac:dyDescent="0.25"/>
    <row r="4199" ht="12.75" hidden="1" customHeight="1" x14ac:dyDescent="0.25"/>
    <row r="4200" ht="12.75" hidden="1" customHeight="1" x14ac:dyDescent="0.25"/>
    <row r="4201" ht="12.75" hidden="1" customHeight="1" x14ac:dyDescent="0.25"/>
    <row r="4202" ht="12.75" hidden="1" customHeight="1" x14ac:dyDescent="0.25"/>
    <row r="4203" ht="12.75" hidden="1" customHeight="1" x14ac:dyDescent="0.25"/>
    <row r="4204" ht="12.75" hidden="1" customHeight="1" x14ac:dyDescent="0.25"/>
    <row r="4205" ht="12.75" hidden="1" customHeight="1" x14ac:dyDescent="0.25"/>
    <row r="4206" ht="12.75" hidden="1" customHeight="1" x14ac:dyDescent="0.25"/>
    <row r="4207" ht="12.75" hidden="1" customHeight="1" x14ac:dyDescent="0.25"/>
    <row r="4208" ht="12.75" hidden="1" customHeight="1" x14ac:dyDescent="0.25"/>
    <row r="4209" ht="12.75" hidden="1" customHeight="1" x14ac:dyDescent="0.25"/>
    <row r="4210" ht="12.75" hidden="1" customHeight="1" x14ac:dyDescent="0.25"/>
    <row r="4211" ht="12.75" hidden="1" customHeight="1" x14ac:dyDescent="0.25"/>
    <row r="4212" ht="12.75" hidden="1" customHeight="1" x14ac:dyDescent="0.25"/>
    <row r="4213" ht="12.75" hidden="1" customHeight="1" x14ac:dyDescent="0.25"/>
    <row r="4214" ht="12.75" hidden="1" customHeight="1" x14ac:dyDescent="0.25"/>
    <row r="4215" ht="12.75" hidden="1" customHeight="1" x14ac:dyDescent="0.25"/>
    <row r="4216" ht="12.75" hidden="1" customHeight="1" x14ac:dyDescent="0.25"/>
    <row r="4217" ht="12.75" hidden="1" customHeight="1" x14ac:dyDescent="0.25"/>
    <row r="4218" ht="12.75" hidden="1" customHeight="1" x14ac:dyDescent="0.25"/>
    <row r="4219" ht="12.75" hidden="1" customHeight="1" x14ac:dyDescent="0.25"/>
    <row r="4220" ht="12.75" hidden="1" customHeight="1" x14ac:dyDescent="0.25"/>
    <row r="4221" ht="12.75" hidden="1" customHeight="1" x14ac:dyDescent="0.25"/>
    <row r="4222" ht="12.75" hidden="1" customHeight="1" x14ac:dyDescent="0.25"/>
    <row r="4223" ht="12.75" hidden="1" customHeight="1" x14ac:dyDescent="0.25"/>
    <row r="4224" ht="12.75" hidden="1" customHeight="1" x14ac:dyDescent="0.25"/>
    <row r="4225" ht="12.75" hidden="1" customHeight="1" x14ac:dyDescent="0.25"/>
    <row r="4226" ht="12.75" hidden="1" customHeight="1" x14ac:dyDescent="0.25"/>
    <row r="4227" ht="12.75" hidden="1" customHeight="1" x14ac:dyDescent="0.25"/>
    <row r="4228" ht="12.75" hidden="1" customHeight="1" x14ac:dyDescent="0.25"/>
    <row r="4229" ht="12.75" hidden="1" customHeight="1" x14ac:dyDescent="0.25"/>
    <row r="4230" ht="12.75" hidden="1" customHeight="1" x14ac:dyDescent="0.25"/>
    <row r="4231" ht="12.75" hidden="1" customHeight="1" x14ac:dyDescent="0.25"/>
    <row r="4232" ht="12.75" hidden="1" customHeight="1" x14ac:dyDescent="0.25"/>
    <row r="4233" ht="12.75" hidden="1" customHeight="1" x14ac:dyDescent="0.25"/>
    <row r="4234" ht="12.75" hidden="1" customHeight="1" x14ac:dyDescent="0.25"/>
    <row r="4235" ht="12.75" hidden="1" customHeight="1" x14ac:dyDescent="0.25"/>
    <row r="4236" ht="12.75" hidden="1" customHeight="1" x14ac:dyDescent="0.25"/>
    <row r="4237" ht="12.75" hidden="1" customHeight="1" x14ac:dyDescent="0.25"/>
    <row r="4238" ht="12.75" hidden="1" customHeight="1" x14ac:dyDescent="0.25"/>
    <row r="4239" ht="12.75" hidden="1" customHeight="1" x14ac:dyDescent="0.25"/>
    <row r="4240" ht="12.75" hidden="1" customHeight="1" x14ac:dyDescent="0.25"/>
    <row r="4241" ht="12.75" hidden="1" customHeight="1" x14ac:dyDescent="0.25"/>
    <row r="4242" ht="12.75" hidden="1" customHeight="1" x14ac:dyDescent="0.25"/>
    <row r="4243" ht="12.75" hidden="1" customHeight="1" x14ac:dyDescent="0.25"/>
    <row r="4244" ht="12.75" hidden="1" customHeight="1" x14ac:dyDescent="0.25"/>
    <row r="4245" ht="12.75" hidden="1" customHeight="1" x14ac:dyDescent="0.25"/>
    <row r="4246" ht="12.75" hidden="1" customHeight="1" x14ac:dyDescent="0.25"/>
    <row r="4247" ht="12.75" hidden="1" customHeight="1" x14ac:dyDescent="0.25"/>
    <row r="4248" ht="12.75" hidden="1" customHeight="1" x14ac:dyDescent="0.25"/>
    <row r="4249" ht="12.75" hidden="1" customHeight="1" x14ac:dyDescent="0.25"/>
    <row r="4250" ht="12.75" hidden="1" customHeight="1" x14ac:dyDescent="0.25"/>
    <row r="4251" ht="12.75" hidden="1" customHeight="1" x14ac:dyDescent="0.25"/>
    <row r="4252" ht="12.75" hidden="1" customHeight="1" x14ac:dyDescent="0.25"/>
    <row r="4253" ht="12.75" hidden="1" customHeight="1" x14ac:dyDescent="0.25"/>
    <row r="4254" ht="12.75" hidden="1" customHeight="1" x14ac:dyDescent="0.25"/>
    <row r="4255" ht="12.75" hidden="1" customHeight="1" x14ac:dyDescent="0.25"/>
    <row r="4256" ht="12.75" hidden="1" customHeight="1" x14ac:dyDescent="0.25"/>
    <row r="4257" ht="12.75" hidden="1" customHeight="1" x14ac:dyDescent="0.25"/>
    <row r="4258" ht="12.75" hidden="1" customHeight="1" x14ac:dyDescent="0.25"/>
    <row r="4259" ht="12.75" hidden="1" customHeight="1" x14ac:dyDescent="0.25"/>
    <row r="4260" ht="12.75" hidden="1" customHeight="1" x14ac:dyDescent="0.25"/>
    <row r="4261" ht="12.75" hidden="1" customHeight="1" x14ac:dyDescent="0.25"/>
    <row r="4262" ht="12.75" hidden="1" customHeight="1" x14ac:dyDescent="0.25"/>
    <row r="4263" ht="12.75" hidden="1" customHeight="1" x14ac:dyDescent="0.25"/>
    <row r="4264" ht="12.75" hidden="1" customHeight="1" x14ac:dyDescent="0.25"/>
    <row r="4265" ht="12.75" hidden="1" customHeight="1" x14ac:dyDescent="0.25"/>
    <row r="4266" ht="12.75" hidden="1" customHeight="1" x14ac:dyDescent="0.25"/>
    <row r="4267" ht="12.75" hidden="1" customHeight="1" x14ac:dyDescent="0.25"/>
    <row r="4268" ht="12.75" hidden="1" customHeight="1" x14ac:dyDescent="0.25"/>
    <row r="4269" ht="12.75" hidden="1" customHeight="1" x14ac:dyDescent="0.25"/>
    <row r="4270" ht="12.75" hidden="1" customHeight="1" x14ac:dyDescent="0.25"/>
    <row r="4271" ht="12.75" hidden="1" customHeight="1" x14ac:dyDescent="0.25"/>
    <row r="4272" ht="12.75" hidden="1" customHeight="1" x14ac:dyDescent="0.25"/>
    <row r="4273" ht="12.75" hidden="1" customHeight="1" x14ac:dyDescent="0.25"/>
    <row r="4274" ht="12.75" hidden="1" customHeight="1" x14ac:dyDescent="0.25"/>
    <row r="4275" ht="12.75" hidden="1" customHeight="1" x14ac:dyDescent="0.25"/>
    <row r="4276" ht="12.75" hidden="1" customHeight="1" x14ac:dyDescent="0.25"/>
    <row r="4277" ht="12.75" hidden="1" customHeight="1" x14ac:dyDescent="0.25"/>
    <row r="4278" ht="12.75" hidden="1" customHeight="1" x14ac:dyDescent="0.25"/>
    <row r="4279" ht="12.75" hidden="1" customHeight="1" x14ac:dyDescent="0.25"/>
    <row r="4280" ht="12.75" hidden="1" customHeight="1" x14ac:dyDescent="0.25"/>
    <row r="4281" ht="12.75" hidden="1" customHeight="1" x14ac:dyDescent="0.25"/>
    <row r="4282" ht="12.75" hidden="1" customHeight="1" x14ac:dyDescent="0.25"/>
    <row r="4283" ht="12.75" hidden="1" customHeight="1" x14ac:dyDescent="0.25"/>
    <row r="4284" ht="12.75" hidden="1" customHeight="1" x14ac:dyDescent="0.25"/>
    <row r="4285" ht="12.75" hidden="1" customHeight="1" x14ac:dyDescent="0.25"/>
    <row r="4286" ht="12.75" hidden="1" customHeight="1" x14ac:dyDescent="0.25"/>
    <row r="4287" ht="12.75" hidden="1" customHeight="1" x14ac:dyDescent="0.25"/>
    <row r="4288" ht="12.75" hidden="1" customHeight="1" x14ac:dyDescent="0.25"/>
    <row r="4289" ht="12.75" hidden="1" customHeight="1" x14ac:dyDescent="0.25"/>
    <row r="4290" ht="12.75" hidden="1" customHeight="1" x14ac:dyDescent="0.25"/>
    <row r="4291" ht="12.75" hidden="1" customHeight="1" x14ac:dyDescent="0.25"/>
    <row r="4292" ht="12.75" hidden="1" customHeight="1" x14ac:dyDescent="0.25"/>
    <row r="4293" ht="12.75" hidden="1" customHeight="1" x14ac:dyDescent="0.25"/>
    <row r="4294" ht="12.75" hidden="1" customHeight="1" x14ac:dyDescent="0.25"/>
    <row r="4295" ht="12.75" hidden="1" customHeight="1" x14ac:dyDescent="0.25"/>
    <row r="4296" ht="12.75" hidden="1" customHeight="1" x14ac:dyDescent="0.25"/>
    <row r="4297" ht="12.75" hidden="1" customHeight="1" x14ac:dyDescent="0.25"/>
    <row r="4298" ht="12.75" hidden="1" customHeight="1" x14ac:dyDescent="0.25"/>
    <row r="4299" ht="12.75" hidden="1" customHeight="1" x14ac:dyDescent="0.25"/>
    <row r="4300" ht="12.75" hidden="1" customHeight="1" x14ac:dyDescent="0.25"/>
    <row r="4301" ht="12.75" hidden="1" customHeight="1" x14ac:dyDescent="0.25"/>
    <row r="4302" ht="12.75" hidden="1" customHeight="1" x14ac:dyDescent="0.25"/>
    <row r="4303" ht="12.75" hidden="1" customHeight="1" x14ac:dyDescent="0.25"/>
    <row r="4304" ht="12.75" hidden="1" customHeight="1" x14ac:dyDescent="0.25"/>
    <row r="4305" ht="12.75" hidden="1" customHeight="1" x14ac:dyDescent="0.25"/>
    <row r="4306" ht="12.75" hidden="1" customHeight="1" x14ac:dyDescent="0.25"/>
    <row r="4307" ht="12.75" hidden="1" customHeight="1" x14ac:dyDescent="0.25"/>
    <row r="4308" ht="12.75" hidden="1" customHeight="1" x14ac:dyDescent="0.25"/>
    <row r="4309" ht="12.75" hidden="1" customHeight="1" x14ac:dyDescent="0.25"/>
    <row r="4310" ht="12.75" hidden="1" customHeight="1" x14ac:dyDescent="0.25"/>
    <row r="4311" ht="12.75" hidden="1" customHeight="1" x14ac:dyDescent="0.25"/>
    <row r="4312" ht="12.75" hidden="1" customHeight="1" x14ac:dyDescent="0.25"/>
    <row r="4313" ht="12.75" hidden="1" customHeight="1" x14ac:dyDescent="0.25"/>
    <row r="4314" ht="12.75" hidden="1" customHeight="1" x14ac:dyDescent="0.25"/>
    <row r="4315" ht="12.75" hidden="1" customHeight="1" x14ac:dyDescent="0.25"/>
    <row r="4316" ht="12.75" hidden="1" customHeight="1" x14ac:dyDescent="0.25"/>
    <row r="4317" ht="12.75" hidden="1" customHeight="1" x14ac:dyDescent="0.25"/>
    <row r="4318" ht="12.75" hidden="1" customHeight="1" x14ac:dyDescent="0.25"/>
    <row r="4319" ht="12.75" hidden="1" customHeight="1" x14ac:dyDescent="0.25"/>
    <row r="4320" ht="12.75" hidden="1" customHeight="1" x14ac:dyDescent="0.25"/>
    <row r="4321" ht="12.75" hidden="1" customHeight="1" x14ac:dyDescent="0.25"/>
    <row r="4322" ht="12.75" hidden="1" customHeight="1" x14ac:dyDescent="0.25"/>
    <row r="4323" ht="12.75" hidden="1" customHeight="1" x14ac:dyDescent="0.25"/>
    <row r="4324" ht="12.75" hidden="1" customHeight="1" x14ac:dyDescent="0.25"/>
    <row r="4325" ht="12.75" hidden="1" customHeight="1" x14ac:dyDescent="0.25"/>
    <row r="4326" ht="12.75" hidden="1" customHeight="1" x14ac:dyDescent="0.25"/>
    <row r="4327" ht="12.75" hidden="1" customHeight="1" x14ac:dyDescent="0.25"/>
    <row r="4328" ht="12.75" hidden="1" customHeight="1" x14ac:dyDescent="0.25"/>
    <row r="4329" ht="12.75" hidden="1" customHeight="1" x14ac:dyDescent="0.25"/>
    <row r="4330" ht="12.75" hidden="1" customHeight="1" x14ac:dyDescent="0.25"/>
    <row r="4331" ht="12.75" hidden="1" customHeight="1" x14ac:dyDescent="0.25"/>
    <row r="4332" ht="12.75" hidden="1" customHeight="1" x14ac:dyDescent="0.25"/>
    <row r="4333" ht="12.75" hidden="1" customHeight="1" x14ac:dyDescent="0.25"/>
    <row r="4334" ht="12.75" hidden="1" customHeight="1" x14ac:dyDescent="0.25"/>
    <row r="4335" ht="12.75" hidden="1" customHeight="1" x14ac:dyDescent="0.25"/>
    <row r="4336" ht="12.75" hidden="1" customHeight="1" x14ac:dyDescent="0.25"/>
    <row r="4337" ht="12.75" hidden="1" customHeight="1" x14ac:dyDescent="0.25"/>
    <row r="4338" ht="12.75" hidden="1" customHeight="1" x14ac:dyDescent="0.25"/>
    <row r="4339" ht="12.75" hidden="1" customHeight="1" x14ac:dyDescent="0.25"/>
    <row r="4340" ht="12.75" hidden="1" customHeight="1" x14ac:dyDescent="0.25"/>
    <row r="4341" ht="12.75" hidden="1" customHeight="1" x14ac:dyDescent="0.25"/>
    <row r="4342" ht="12.75" hidden="1" customHeight="1" x14ac:dyDescent="0.25"/>
    <row r="4343" ht="12.75" hidden="1" customHeight="1" x14ac:dyDescent="0.25"/>
    <row r="4344" ht="12.75" hidden="1" customHeight="1" x14ac:dyDescent="0.25"/>
    <row r="4345" ht="12.75" hidden="1" customHeight="1" x14ac:dyDescent="0.25"/>
    <row r="4346" ht="12.75" hidden="1" customHeight="1" x14ac:dyDescent="0.25"/>
    <row r="4347" ht="12.75" hidden="1" customHeight="1" x14ac:dyDescent="0.25"/>
    <row r="4348" ht="12.75" hidden="1" customHeight="1" x14ac:dyDescent="0.25"/>
    <row r="4349" ht="12.75" hidden="1" customHeight="1" x14ac:dyDescent="0.25"/>
    <row r="4350" ht="12.75" hidden="1" customHeight="1" x14ac:dyDescent="0.25"/>
    <row r="4351" ht="12.75" hidden="1" customHeight="1" x14ac:dyDescent="0.25"/>
    <row r="4352" ht="12.75" hidden="1" customHeight="1" x14ac:dyDescent="0.25"/>
    <row r="4353" ht="12.75" hidden="1" customHeight="1" x14ac:dyDescent="0.25"/>
    <row r="4354" ht="12.75" hidden="1" customHeight="1" x14ac:dyDescent="0.25"/>
    <row r="4355" ht="12.75" hidden="1" customHeight="1" x14ac:dyDescent="0.25"/>
    <row r="4356" ht="12.75" hidden="1" customHeight="1" x14ac:dyDescent="0.25"/>
    <row r="4357" ht="12.75" hidden="1" customHeight="1" x14ac:dyDescent="0.25"/>
    <row r="4358" ht="12.75" hidden="1" customHeight="1" x14ac:dyDescent="0.25"/>
    <row r="4359" ht="12.75" hidden="1" customHeight="1" x14ac:dyDescent="0.25"/>
    <row r="4360" ht="12.75" hidden="1" customHeight="1" x14ac:dyDescent="0.25"/>
    <row r="4361" ht="12.75" hidden="1" customHeight="1" x14ac:dyDescent="0.25"/>
    <row r="4362" ht="12.75" hidden="1" customHeight="1" x14ac:dyDescent="0.25"/>
    <row r="4363" ht="12.75" hidden="1" customHeight="1" x14ac:dyDescent="0.25"/>
    <row r="4364" ht="12.75" hidden="1" customHeight="1" x14ac:dyDescent="0.25"/>
    <row r="4365" ht="12.75" hidden="1" customHeight="1" x14ac:dyDescent="0.25"/>
    <row r="4366" ht="12.75" hidden="1" customHeight="1" x14ac:dyDescent="0.25"/>
    <row r="4367" ht="12.75" hidden="1" customHeight="1" x14ac:dyDescent="0.25"/>
    <row r="4368" ht="12.75" hidden="1" customHeight="1" x14ac:dyDescent="0.25"/>
    <row r="4369" ht="12.75" hidden="1" customHeight="1" x14ac:dyDescent="0.25"/>
    <row r="4370" ht="12.75" hidden="1" customHeight="1" x14ac:dyDescent="0.25"/>
    <row r="4371" ht="12.75" hidden="1" customHeight="1" x14ac:dyDescent="0.25"/>
    <row r="4372" ht="12.75" hidden="1" customHeight="1" x14ac:dyDescent="0.25"/>
    <row r="4373" ht="12.75" hidden="1" customHeight="1" x14ac:dyDescent="0.25"/>
    <row r="4374" ht="12.75" hidden="1" customHeight="1" x14ac:dyDescent="0.25"/>
    <row r="4375" ht="12.75" hidden="1" customHeight="1" x14ac:dyDescent="0.25"/>
    <row r="4376" ht="12.75" hidden="1" customHeight="1" x14ac:dyDescent="0.25"/>
    <row r="4377" ht="12.75" hidden="1" customHeight="1" x14ac:dyDescent="0.25"/>
    <row r="4378" ht="12.75" hidden="1" customHeight="1" x14ac:dyDescent="0.25"/>
    <row r="4379" ht="12.75" hidden="1" customHeight="1" x14ac:dyDescent="0.25"/>
    <row r="4380" ht="12.75" hidden="1" customHeight="1" x14ac:dyDescent="0.25"/>
    <row r="4381" ht="12.75" hidden="1" customHeight="1" x14ac:dyDescent="0.25"/>
    <row r="4382" ht="12.75" hidden="1" customHeight="1" x14ac:dyDescent="0.25"/>
    <row r="4383" ht="12.75" hidden="1" customHeight="1" x14ac:dyDescent="0.25"/>
    <row r="4384" ht="12.75" hidden="1" customHeight="1" x14ac:dyDescent="0.25"/>
    <row r="4385" ht="12.75" hidden="1" customHeight="1" x14ac:dyDescent="0.25"/>
    <row r="4386" ht="12.75" hidden="1" customHeight="1" x14ac:dyDescent="0.25"/>
    <row r="4387" ht="12.75" hidden="1" customHeight="1" x14ac:dyDescent="0.25"/>
    <row r="4388" ht="12.75" hidden="1" customHeight="1" x14ac:dyDescent="0.25"/>
    <row r="4389" ht="12.75" hidden="1" customHeight="1" x14ac:dyDescent="0.25"/>
    <row r="4390" ht="12.75" hidden="1" customHeight="1" x14ac:dyDescent="0.25"/>
    <row r="4391" ht="12.75" hidden="1" customHeight="1" x14ac:dyDescent="0.25"/>
    <row r="4392" ht="12.75" hidden="1" customHeight="1" x14ac:dyDescent="0.25"/>
    <row r="4393" ht="12.75" hidden="1" customHeight="1" x14ac:dyDescent="0.25"/>
    <row r="4394" ht="12.75" hidden="1" customHeight="1" x14ac:dyDescent="0.25"/>
    <row r="4395" ht="12.75" hidden="1" customHeight="1" x14ac:dyDescent="0.25"/>
    <row r="4396" ht="12.75" hidden="1" customHeight="1" x14ac:dyDescent="0.25"/>
    <row r="4397" ht="12.75" hidden="1" customHeight="1" x14ac:dyDescent="0.25"/>
    <row r="4398" ht="12.75" hidden="1" customHeight="1" x14ac:dyDescent="0.25"/>
    <row r="4399" ht="12.75" hidden="1" customHeight="1" x14ac:dyDescent="0.25"/>
    <row r="4400" ht="12.75" hidden="1" customHeight="1" x14ac:dyDescent="0.25"/>
    <row r="4401" ht="12.75" hidden="1" customHeight="1" x14ac:dyDescent="0.25"/>
    <row r="4402" ht="12.75" hidden="1" customHeight="1" x14ac:dyDescent="0.25"/>
    <row r="4403" ht="12.75" hidden="1" customHeight="1" x14ac:dyDescent="0.25"/>
    <row r="4404" ht="12.75" hidden="1" customHeight="1" x14ac:dyDescent="0.25"/>
    <row r="4405" ht="12.75" hidden="1" customHeight="1" x14ac:dyDescent="0.25"/>
    <row r="4406" ht="12.75" hidden="1" customHeight="1" x14ac:dyDescent="0.25"/>
    <row r="4407" ht="12.75" hidden="1" customHeight="1" x14ac:dyDescent="0.25"/>
    <row r="4408" ht="12.75" hidden="1" customHeight="1" x14ac:dyDescent="0.25"/>
    <row r="4409" ht="12.75" hidden="1" customHeight="1" x14ac:dyDescent="0.25"/>
    <row r="4410" ht="12.75" hidden="1" customHeight="1" x14ac:dyDescent="0.25"/>
    <row r="4411" ht="12.75" hidden="1" customHeight="1" x14ac:dyDescent="0.25"/>
    <row r="4412" ht="12.75" hidden="1" customHeight="1" x14ac:dyDescent="0.25"/>
    <row r="4413" ht="12.75" hidden="1" customHeight="1" x14ac:dyDescent="0.25"/>
    <row r="4414" ht="12.75" hidden="1" customHeight="1" x14ac:dyDescent="0.25"/>
    <row r="4415" ht="12.75" hidden="1" customHeight="1" x14ac:dyDescent="0.25"/>
    <row r="4416" ht="12.75" hidden="1" customHeight="1" x14ac:dyDescent="0.25"/>
    <row r="4417" ht="12.75" hidden="1" customHeight="1" x14ac:dyDescent="0.25"/>
    <row r="4418" ht="12.75" hidden="1" customHeight="1" x14ac:dyDescent="0.25"/>
    <row r="4419" ht="12.75" hidden="1" customHeight="1" x14ac:dyDescent="0.25"/>
    <row r="4420" ht="12.75" hidden="1" customHeight="1" x14ac:dyDescent="0.25"/>
    <row r="4421" ht="12.75" hidden="1" customHeight="1" x14ac:dyDescent="0.25"/>
    <row r="4422" ht="12.75" hidden="1" customHeight="1" x14ac:dyDescent="0.25"/>
    <row r="4423" ht="12.75" hidden="1" customHeight="1" x14ac:dyDescent="0.25"/>
    <row r="4424" ht="12.75" hidden="1" customHeight="1" x14ac:dyDescent="0.25"/>
    <row r="4425" ht="12.75" hidden="1" customHeight="1" x14ac:dyDescent="0.25"/>
    <row r="4426" ht="12.75" hidden="1" customHeight="1" x14ac:dyDescent="0.25"/>
    <row r="4427" ht="12.75" hidden="1" customHeight="1" x14ac:dyDescent="0.25"/>
    <row r="4428" ht="12.75" hidden="1" customHeight="1" x14ac:dyDescent="0.25"/>
    <row r="4429" ht="12.75" hidden="1" customHeight="1" x14ac:dyDescent="0.25"/>
    <row r="4430" ht="12.75" hidden="1" customHeight="1" x14ac:dyDescent="0.25"/>
    <row r="4431" ht="12.75" hidden="1" customHeight="1" x14ac:dyDescent="0.25"/>
    <row r="4432" ht="12.75" hidden="1" customHeight="1" x14ac:dyDescent="0.25"/>
    <row r="4433" ht="12.75" hidden="1" customHeight="1" x14ac:dyDescent="0.25"/>
    <row r="4434" ht="12.75" hidden="1" customHeight="1" x14ac:dyDescent="0.25"/>
    <row r="4435" ht="12.75" hidden="1" customHeight="1" x14ac:dyDescent="0.25"/>
    <row r="4436" ht="12.75" hidden="1" customHeight="1" x14ac:dyDescent="0.25"/>
    <row r="4437" ht="12.75" hidden="1" customHeight="1" x14ac:dyDescent="0.25"/>
    <row r="4438" ht="12.75" hidden="1" customHeight="1" x14ac:dyDescent="0.25"/>
    <row r="4439" ht="12.75" hidden="1" customHeight="1" x14ac:dyDescent="0.25"/>
    <row r="4440" ht="12.75" hidden="1" customHeight="1" x14ac:dyDescent="0.25"/>
    <row r="4441" ht="12.75" hidden="1" customHeight="1" x14ac:dyDescent="0.25"/>
    <row r="4442" ht="12.75" hidden="1" customHeight="1" x14ac:dyDescent="0.25"/>
    <row r="4443" ht="12.75" hidden="1" customHeight="1" x14ac:dyDescent="0.25"/>
    <row r="4444" ht="12.75" hidden="1" customHeight="1" x14ac:dyDescent="0.25"/>
    <row r="4445" ht="12.75" hidden="1" customHeight="1" x14ac:dyDescent="0.25"/>
    <row r="4446" ht="12.75" hidden="1" customHeight="1" x14ac:dyDescent="0.25"/>
    <row r="4447" ht="12.75" hidden="1" customHeight="1" x14ac:dyDescent="0.25"/>
    <row r="4448" ht="12.75" hidden="1" customHeight="1" x14ac:dyDescent="0.25"/>
    <row r="4449" ht="12.75" hidden="1" customHeight="1" x14ac:dyDescent="0.25"/>
    <row r="4450" ht="12.75" hidden="1" customHeight="1" x14ac:dyDescent="0.25"/>
    <row r="4451" ht="12.75" hidden="1" customHeight="1" x14ac:dyDescent="0.25"/>
    <row r="4452" ht="12.75" hidden="1" customHeight="1" x14ac:dyDescent="0.25"/>
    <row r="4453" ht="12.75" hidden="1" customHeight="1" x14ac:dyDescent="0.25"/>
    <row r="4454" ht="12.75" hidden="1" customHeight="1" x14ac:dyDescent="0.25"/>
    <row r="4455" ht="12.75" hidden="1" customHeight="1" x14ac:dyDescent="0.25"/>
    <row r="4456" ht="12.75" hidden="1" customHeight="1" x14ac:dyDescent="0.25"/>
    <row r="4457" ht="12.75" hidden="1" customHeight="1" x14ac:dyDescent="0.25"/>
    <row r="4458" ht="12.75" hidden="1" customHeight="1" x14ac:dyDescent="0.25"/>
    <row r="4459" ht="12.75" hidden="1" customHeight="1" x14ac:dyDescent="0.25"/>
    <row r="4460" ht="12.75" hidden="1" customHeight="1" x14ac:dyDescent="0.25"/>
    <row r="4461" ht="12.75" hidden="1" customHeight="1" x14ac:dyDescent="0.25"/>
    <row r="4462" ht="12.75" hidden="1" customHeight="1" x14ac:dyDescent="0.25"/>
    <row r="4463" ht="12.75" hidden="1" customHeight="1" x14ac:dyDescent="0.25"/>
    <row r="4464" ht="12.75" hidden="1" customHeight="1" x14ac:dyDescent="0.25"/>
    <row r="4465" ht="12.75" hidden="1" customHeight="1" x14ac:dyDescent="0.25"/>
    <row r="4466" ht="12.75" hidden="1" customHeight="1" x14ac:dyDescent="0.25"/>
    <row r="4467" ht="12.75" hidden="1" customHeight="1" x14ac:dyDescent="0.25"/>
    <row r="4468" ht="12.75" hidden="1" customHeight="1" x14ac:dyDescent="0.25"/>
    <row r="4469" ht="12.75" hidden="1" customHeight="1" x14ac:dyDescent="0.25"/>
    <row r="4470" ht="12.75" hidden="1" customHeight="1" x14ac:dyDescent="0.25"/>
    <row r="4471" ht="12.75" hidden="1" customHeight="1" x14ac:dyDescent="0.25"/>
    <row r="4472" ht="12.75" hidden="1" customHeight="1" x14ac:dyDescent="0.25"/>
    <row r="4473" ht="12.75" hidden="1" customHeight="1" x14ac:dyDescent="0.25"/>
    <row r="4474" ht="12.75" hidden="1" customHeight="1" x14ac:dyDescent="0.25"/>
    <row r="4475" ht="12.75" hidden="1" customHeight="1" x14ac:dyDescent="0.25"/>
    <row r="4476" ht="12.75" hidden="1" customHeight="1" x14ac:dyDescent="0.25"/>
    <row r="4477" ht="12.75" hidden="1" customHeight="1" x14ac:dyDescent="0.25"/>
    <row r="4478" ht="12.75" hidden="1" customHeight="1" x14ac:dyDescent="0.25"/>
    <row r="4479" ht="12.75" hidden="1" customHeight="1" x14ac:dyDescent="0.25"/>
    <row r="4480" ht="12.75" hidden="1" customHeight="1" x14ac:dyDescent="0.25"/>
    <row r="4481" ht="12.75" hidden="1" customHeight="1" x14ac:dyDescent="0.25"/>
    <row r="4482" ht="12.75" hidden="1" customHeight="1" x14ac:dyDescent="0.25"/>
    <row r="4483" ht="12.75" hidden="1" customHeight="1" x14ac:dyDescent="0.25"/>
    <row r="4484" ht="12.75" hidden="1" customHeight="1" x14ac:dyDescent="0.25"/>
    <row r="4485" ht="12.75" hidden="1" customHeight="1" x14ac:dyDescent="0.25"/>
    <row r="4486" ht="12.75" hidden="1" customHeight="1" x14ac:dyDescent="0.25"/>
    <row r="4487" ht="12.75" hidden="1" customHeight="1" x14ac:dyDescent="0.25"/>
    <row r="4488" ht="12.75" hidden="1" customHeight="1" x14ac:dyDescent="0.25"/>
    <row r="4489" ht="12.75" hidden="1" customHeight="1" x14ac:dyDescent="0.25"/>
    <row r="4490" ht="12.75" hidden="1" customHeight="1" x14ac:dyDescent="0.25"/>
    <row r="4491" ht="12.75" hidden="1" customHeight="1" x14ac:dyDescent="0.25"/>
    <row r="4492" ht="12.75" hidden="1" customHeight="1" x14ac:dyDescent="0.25"/>
    <row r="4493" ht="12.75" hidden="1" customHeight="1" x14ac:dyDescent="0.25"/>
    <row r="4494" ht="12.75" hidden="1" customHeight="1" x14ac:dyDescent="0.25"/>
    <row r="4495" ht="12.75" hidden="1" customHeight="1" x14ac:dyDescent="0.25"/>
    <row r="4496" ht="12.75" hidden="1" customHeight="1" x14ac:dyDescent="0.25"/>
    <row r="4497" ht="12.75" hidden="1" customHeight="1" x14ac:dyDescent="0.25"/>
    <row r="4498" ht="12.75" hidden="1" customHeight="1" x14ac:dyDescent="0.25"/>
    <row r="4499" ht="12.75" hidden="1" customHeight="1" x14ac:dyDescent="0.25"/>
    <row r="4500" ht="12.75" hidden="1" customHeight="1" x14ac:dyDescent="0.25"/>
    <row r="4501" ht="12.75" hidden="1" customHeight="1" x14ac:dyDescent="0.25"/>
    <row r="4502" ht="12.75" hidden="1" customHeight="1" x14ac:dyDescent="0.25"/>
    <row r="4503" ht="12.75" hidden="1" customHeight="1" x14ac:dyDescent="0.25"/>
    <row r="4504" ht="12.75" hidden="1" customHeight="1" x14ac:dyDescent="0.25"/>
    <row r="4505" ht="12.75" hidden="1" customHeight="1" x14ac:dyDescent="0.25"/>
    <row r="4506" ht="12.75" hidden="1" customHeight="1" x14ac:dyDescent="0.25"/>
    <row r="4507" ht="12.75" hidden="1" customHeight="1" x14ac:dyDescent="0.25"/>
    <row r="4508" ht="12.75" hidden="1" customHeight="1" x14ac:dyDescent="0.25"/>
    <row r="4509" ht="12.75" hidden="1" customHeight="1" x14ac:dyDescent="0.25"/>
    <row r="4510" ht="12.75" hidden="1" customHeight="1" x14ac:dyDescent="0.25"/>
    <row r="4511" ht="12.75" hidden="1" customHeight="1" x14ac:dyDescent="0.25"/>
    <row r="4512" ht="12.75" hidden="1" customHeight="1" x14ac:dyDescent="0.25"/>
    <row r="4513" ht="12.75" hidden="1" customHeight="1" x14ac:dyDescent="0.25"/>
    <row r="4514" ht="12.75" hidden="1" customHeight="1" x14ac:dyDescent="0.25"/>
    <row r="4515" ht="12.75" hidden="1" customHeight="1" x14ac:dyDescent="0.25"/>
    <row r="4516" ht="12.75" hidden="1" customHeight="1" x14ac:dyDescent="0.25"/>
    <row r="4517" ht="12.75" hidden="1" customHeight="1" x14ac:dyDescent="0.25"/>
    <row r="4518" ht="12.75" hidden="1" customHeight="1" x14ac:dyDescent="0.25"/>
    <row r="4519" ht="12.75" hidden="1" customHeight="1" x14ac:dyDescent="0.25"/>
    <row r="4520" ht="12.75" hidden="1" customHeight="1" x14ac:dyDescent="0.25"/>
    <row r="4521" ht="12.75" hidden="1" customHeight="1" x14ac:dyDescent="0.25"/>
    <row r="4522" ht="12.75" hidden="1" customHeight="1" x14ac:dyDescent="0.25"/>
    <row r="4523" ht="12.75" hidden="1" customHeight="1" x14ac:dyDescent="0.25"/>
    <row r="4524" ht="12.75" hidden="1" customHeight="1" x14ac:dyDescent="0.25"/>
    <row r="4525" ht="12.75" hidden="1" customHeight="1" x14ac:dyDescent="0.25"/>
    <row r="4526" ht="12.75" hidden="1" customHeight="1" x14ac:dyDescent="0.25"/>
    <row r="4527" ht="12.75" hidden="1" customHeight="1" x14ac:dyDescent="0.25"/>
    <row r="4528" ht="12.75" hidden="1" customHeight="1" x14ac:dyDescent="0.25"/>
    <row r="4529" ht="12.75" hidden="1" customHeight="1" x14ac:dyDescent="0.25"/>
    <row r="4530" ht="12.75" hidden="1" customHeight="1" x14ac:dyDescent="0.25"/>
    <row r="4531" ht="12.75" hidden="1" customHeight="1" x14ac:dyDescent="0.25"/>
    <row r="4532" ht="12.75" hidden="1" customHeight="1" x14ac:dyDescent="0.25"/>
    <row r="4533" ht="12.75" hidden="1" customHeight="1" x14ac:dyDescent="0.25"/>
    <row r="4534" ht="12.75" hidden="1" customHeight="1" x14ac:dyDescent="0.25"/>
    <row r="4535" ht="12.75" hidden="1" customHeight="1" x14ac:dyDescent="0.25"/>
    <row r="4536" ht="12.75" hidden="1" customHeight="1" x14ac:dyDescent="0.25"/>
    <row r="4537" ht="12.75" hidden="1" customHeight="1" x14ac:dyDescent="0.25"/>
    <row r="4538" ht="12.75" hidden="1" customHeight="1" x14ac:dyDescent="0.25"/>
    <row r="4539" ht="12.75" hidden="1" customHeight="1" x14ac:dyDescent="0.25"/>
    <row r="4540" ht="12.75" hidden="1" customHeight="1" x14ac:dyDescent="0.25"/>
    <row r="4541" ht="12.75" hidden="1" customHeight="1" x14ac:dyDescent="0.25"/>
    <row r="4542" ht="12.75" hidden="1" customHeight="1" x14ac:dyDescent="0.25"/>
    <row r="4543" ht="12.75" hidden="1" customHeight="1" x14ac:dyDescent="0.25"/>
    <row r="4544" ht="12.75" hidden="1" customHeight="1" x14ac:dyDescent="0.25"/>
    <row r="4545" ht="12.75" hidden="1" customHeight="1" x14ac:dyDescent="0.25"/>
    <row r="4546" ht="12.75" hidden="1" customHeight="1" x14ac:dyDescent="0.25"/>
    <row r="4547" ht="12.75" hidden="1" customHeight="1" x14ac:dyDescent="0.25"/>
    <row r="4548" ht="12.75" hidden="1" customHeight="1" x14ac:dyDescent="0.25"/>
    <row r="4549" ht="12.75" hidden="1" customHeight="1" x14ac:dyDescent="0.25"/>
    <row r="4550" ht="12.75" hidden="1" customHeight="1" x14ac:dyDescent="0.25"/>
    <row r="4551" ht="12.75" hidden="1" customHeight="1" x14ac:dyDescent="0.25"/>
    <row r="4552" ht="12.75" hidden="1" customHeight="1" x14ac:dyDescent="0.25"/>
    <row r="4553" ht="12.75" hidden="1" customHeight="1" x14ac:dyDescent="0.25"/>
    <row r="4554" ht="12.75" hidden="1" customHeight="1" x14ac:dyDescent="0.25"/>
    <row r="4555" ht="12.75" hidden="1" customHeight="1" x14ac:dyDescent="0.25"/>
    <row r="4556" ht="12.75" hidden="1" customHeight="1" x14ac:dyDescent="0.25"/>
    <row r="4557" ht="12.75" hidden="1" customHeight="1" x14ac:dyDescent="0.25"/>
    <row r="4558" ht="12.75" hidden="1" customHeight="1" x14ac:dyDescent="0.25"/>
    <row r="4559" ht="12.75" hidden="1" customHeight="1" x14ac:dyDescent="0.25"/>
    <row r="4560" ht="12.75" hidden="1" customHeight="1" x14ac:dyDescent="0.25"/>
    <row r="4561" ht="12.75" hidden="1" customHeight="1" x14ac:dyDescent="0.25"/>
    <row r="4562" ht="12.75" hidden="1" customHeight="1" x14ac:dyDescent="0.25"/>
    <row r="4563" ht="12.75" hidden="1" customHeight="1" x14ac:dyDescent="0.25"/>
    <row r="4564" ht="12.75" hidden="1" customHeight="1" x14ac:dyDescent="0.25"/>
    <row r="4565" ht="12.75" hidden="1" customHeight="1" x14ac:dyDescent="0.25"/>
    <row r="4566" ht="12.75" hidden="1" customHeight="1" x14ac:dyDescent="0.25"/>
    <row r="4567" ht="12.75" hidden="1" customHeight="1" x14ac:dyDescent="0.25"/>
    <row r="4568" ht="12.75" hidden="1" customHeight="1" x14ac:dyDescent="0.25"/>
    <row r="4569" ht="12.75" hidden="1" customHeight="1" x14ac:dyDescent="0.25"/>
    <row r="4570" ht="12.75" hidden="1" customHeight="1" x14ac:dyDescent="0.25"/>
    <row r="4571" ht="12.75" hidden="1" customHeight="1" x14ac:dyDescent="0.25"/>
    <row r="4572" ht="12.75" hidden="1" customHeight="1" x14ac:dyDescent="0.25"/>
    <row r="4573" ht="12.75" hidden="1" customHeight="1" x14ac:dyDescent="0.25"/>
    <row r="4574" ht="12.75" hidden="1" customHeight="1" x14ac:dyDescent="0.25"/>
    <row r="4575" ht="12.75" hidden="1" customHeight="1" x14ac:dyDescent="0.25"/>
    <row r="4576" ht="12.75" hidden="1" customHeight="1" x14ac:dyDescent="0.25"/>
    <row r="4577" ht="12.75" hidden="1" customHeight="1" x14ac:dyDescent="0.25"/>
    <row r="4578" ht="12.75" hidden="1" customHeight="1" x14ac:dyDescent="0.25"/>
    <row r="4579" ht="12.75" hidden="1" customHeight="1" x14ac:dyDescent="0.25"/>
    <row r="4580" ht="12.75" hidden="1" customHeight="1" x14ac:dyDescent="0.25"/>
    <row r="4581" ht="12.75" hidden="1" customHeight="1" x14ac:dyDescent="0.25"/>
    <row r="4582" ht="12.75" hidden="1" customHeight="1" x14ac:dyDescent="0.25"/>
    <row r="4583" ht="12.75" hidden="1" customHeight="1" x14ac:dyDescent="0.25"/>
    <row r="4584" ht="12.75" hidden="1" customHeight="1" x14ac:dyDescent="0.25"/>
    <row r="4585" ht="12.75" hidden="1" customHeight="1" x14ac:dyDescent="0.25"/>
    <row r="4586" ht="12.75" hidden="1" customHeight="1" x14ac:dyDescent="0.25"/>
    <row r="4587" ht="12.75" hidden="1" customHeight="1" x14ac:dyDescent="0.25"/>
    <row r="4588" ht="12.75" hidden="1" customHeight="1" x14ac:dyDescent="0.25"/>
    <row r="4589" ht="12.75" hidden="1" customHeight="1" x14ac:dyDescent="0.25"/>
    <row r="4590" ht="12.75" hidden="1" customHeight="1" x14ac:dyDescent="0.25"/>
    <row r="4591" ht="12.75" hidden="1" customHeight="1" x14ac:dyDescent="0.25"/>
    <row r="4592" ht="12.75" hidden="1" customHeight="1" x14ac:dyDescent="0.25"/>
    <row r="4593" ht="12.75" hidden="1" customHeight="1" x14ac:dyDescent="0.25"/>
    <row r="4594" ht="12.75" hidden="1" customHeight="1" x14ac:dyDescent="0.25"/>
    <row r="4595" ht="12.75" hidden="1" customHeight="1" x14ac:dyDescent="0.25"/>
    <row r="4596" ht="12.75" hidden="1" customHeight="1" x14ac:dyDescent="0.25"/>
    <row r="4597" ht="12.75" hidden="1" customHeight="1" x14ac:dyDescent="0.25"/>
    <row r="4598" ht="12.75" hidden="1" customHeight="1" x14ac:dyDescent="0.25"/>
    <row r="4599" ht="12.75" hidden="1" customHeight="1" x14ac:dyDescent="0.25"/>
    <row r="4600" ht="12.75" hidden="1" customHeight="1" x14ac:dyDescent="0.25"/>
    <row r="4601" ht="12.75" hidden="1" customHeight="1" x14ac:dyDescent="0.25"/>
    <row r="4602" ht="12.75" hidden="1" customHeight="1" x14ac:dyDescent="0.25"/>
    <row r="4603" ht="12.75" hidden="1" customHeight="1" x14ac:dyDescent="0.25"/>
    <row r="4604" ht="12.75" hidden="1" customHeight="1" x14ac:dyDescent="0.25"/>
    <row r="4605" ht="12.75" hidden="1" customHeight="1" x14ac:dyDescent="0.25"/>
    <row r="4606" ht="12.75" hidden="1" customHeight="1" x14ac:dyDescent="0.25"/>
    <row r="4607" ht="12.75" hidden="1" customHeight="1" x14ac:dyDescent="0.25"/>
    <row r="4608" ht="12.75" hidden="1" customHeight="1" x14ac:dyDescent="0.25"/>
    <row r="4609" ht="12.75" hidden="1" customHeight="1" x14ac:dyDescent="0.25"/>
    <row r="4610" ht="12.75" hidden="1" customHeight="1" x14ac:dyDescent="0.25"/>
    <row r="4611" ht="12.75" hidden="1" customHeight="1" x14ac:dyDescent="0.25"/>
    <row r="4612" ht="12.75" hidden="1" customHeight="1" x14ac:dyDescent="0.25"/>
    <row r="4613" ht="12.75" hidden="1" customHeight="1" x14ac:dyDescent="0.25"/>
    <row r="4614" ht="12.75" hidden="1" customHeight="1" x14ac:dyDescent="0.25"/>
    <row r="4615" ht="12.75" hidden="1" customHeight="1" x14ac:dyDescent="0.25"/>
    <row r="4616" ht="12.75" hidden="1" customHeight="1" x14ac:dyDescent="0.25"/>
    <row r="4617" ht="12.75" hidden="1" customHeight="1" x14ac:dyDescent="0.25"/>
    <row r="4618" ht="12.75" hidden="1" customHeight="1" x14ac:dyDescent="0.25"/>
    <row r="4619" ht="12.75" hidden="1" customHeight="1" x14ac:dyDescent="0.25"/>
    <row r="4620" ht="12.75" hidden="1" customHeight="1" x14ac:dyDescent="0.25"/>
    <row r="4621" ht="12.75" hidden="1" customHeight="1" x14ac:dyDescent="0.25"/>
    <row r="4622" ht="12.75" hidden="1" customHeight="1" x14ac:dyDescent="0.25"/>
    <row r="4623" ht="12.75" hidden="1" customHeight="1" x14ac:dyDescent="0.25"/>
    <row r="4624" ht="12.75" hidden="1" customHeight="1" x14ac:dyDescent="0.25"/>
    <row r="4625" ht="12.75" hidden="1" customHeight="1" x14ac:dyDescent="0.25"/>
    <row r="4626" ht="12.75" hidden="1" customHeight="1" x14ac:dyDescent="0.25"/>
    <row r="4627" ht="12.75" hidden="1" customHeight="1" x14ac:dyDescent="0.25"/>
    <row r="4628" ht="12.75" hidden="1" customHeight="1" x14ac:dyDescent="0.25"/>
    <row r="4629" ht="12.75" hidden="1" customHeight="1" x14ac:dyDescent="0.25"/>
    <row r="4630" ht="12.75" hidden="1" customHeight="1" x14ac:dyDescent="0.25"/>
    <row r="4631" ht="12.75" hidden="1" customHeight="1" x14ac:dyDescent="0.25"/>
    <row r="4632" ht="12.75" hidden="1" customHeight="1" x14ac:dyDescent="0.25"/>
    <row r="4633" ht="12.75" hidden="1" customHeight="1" x14ac:dyDescent="0.25"/>
    <row r="4634" ht="12.75" hidden="1" customHeight="1" x14ac:dyDescent="0.25"/>
    <row r="4635" ht="12.75" hidden="1" customHeight="1" x14ac:dyDescent="0.25"/>
    <row r="4636" ht="12.75" hidden="1" customHeight="1" x14ac:dyDescent="0.25"/>
    <row r="4637" ht="12.75" hidden="1" customHeight="1" x14ac:dyDescent="0.25"/>
    <row r="4638" ht="12.75" hidden="1" customHeight="1" x14ac:dyDescent="0.25"/>
    <row r="4639" ht="12.75" hidden="1" customHeight="1" x14ac:dyDescent="0.25"/>
    <row r="4640" ht="12.75" hidden="1" customHeight="1" x14ac:dyDescent="0.25"/>
    <row r="4641" ht="12.75" hidden="1" customHeight="1" x14ac:dyDescent="0.25"/>
    <row r="4642" ht="12.75" hidden="1" customHeight="1" x14ac:dyDescent="0.25"/>
    <row r="4643" ht="12.75" hidden="1" customHeight="1" x14ac:dyDescent="0.25"/>
    <row r="4644" ht="12.75" hidden="1" customHeight="1" x14ac:dyDescent="0.25"/>
    <row r="4645" ht="12.75" hidden="1" customHeight="1" x14ac:dyDescent="0.25"/>
    <row r="4646" ht="12.75" hidden="1" customHeight="1" x14ac:dyDescent="0.25"/>
    <row r="4647" ht="12.75" hidden="1" customHeight="1" x14ac:dyDescent="0.25"/>
    <row r="4648" ht="12.75" hidden="1" customHeight="1" x14ac:dyDescent="0.25"/>
    <row r="4649" ht="12.75" hidden="1" customHeight="1" x14ac:dyDescent="0.25"/>
    <row r="4650" ht="12.75" hidden="1" customHeight="1" x14ac:dyDescent="0.25"/>
    <row r="4651" ht="12.75" hidden="1" customHeight="1" x14ac:dyDescent="0.25"/>
    <row r="4652" ht="12.75" hidden="1" customHeight="1" x14ac:dyDescent="0.25"/>
    <row r="4653" ht="12.75" hidden="1" customHeight="1" x14ac:dyDescent="0.25"/>
    <row r="4654" ht="12.75" hidden="1" customHeight="1" x14ac:dyDescent="0.25"/>
    <row r="4655" ht="12.75" hidden="1" customHeight="1" x14ac:dyDescent="0.25"/>
    <row r="4656" ht="12.75" hidden="1" customHeight="1" x14ac:dyDescent="0.25"/>
    <row r="4657" ht="12.75" hidden="1" customHeight="1" x14ac:dyDescent="0.25"/>
    <row r="4658" ht="12.75" hidden="1" customHeight="1" x14ac:dyDescent="0.25"/>
    <row r="4659" ht="12.75" hidden="1" customHeight="1" x14ac:dyDescent="0.25"/>
    <row r="4660" ht="12.75" hidden="1" customHeight="1" x14ac:dyDescent="0.25"/>
    <row r="4661" ht="12.75" hidden="1" customHeight="1" x14ac:dyDescent="0.25"/>
    <row r="4662" ht="12.75" hidden="1" customHeight="1" x14ac:dyDescent="0.25"/>
    <row r="4663" ht="12.75" hidden="1" customHeight="1" x14ac:dyDescent="0.25"/>
    <row r="4664" ht="12.75" hidden="1" customHeight="1" x14ac:dyDescent="0.25"/>
    <row r="4665" ht="12.75" hidden="1" customHeight="1" x14ac:dyDescent="0.25"/>
    <row r="4666" ht="12.75" hidden="1" customHeight="1" x14ac:dyDescent="0.25"/>
    <row r="4667" ht="12.75" hidden="1" customHeight="1" x14ac:dyDescent="0.25"/>
    <row r="4668" ht="12.75" hidden="1" customHeight="1" x14ac:dyDescent="0.25"/>
    <row r="4669" ht="12.75" hidden="1" customHeight="1" x14ac:dyDescent="0.25"/>
    <row r="4670" ht="12.75" hidden="1" customHeight="1" x14ac:dyDescent="0.25"/>
    <row r="4671" ht="12.75" hidden="1" customHeight="1" x14ac:dyDescent="0.25"/>
    <row r="4672" ht="12.75" hidden="1" customHeight="1" x14ac:dyDescent="0.25"/>
    <row r="4673" ht="12.75" hidden="1" customHeight="1" x14ac:dyDescent="0.25"/>
    <row r="4674" ht="12.75" hidden="1" customHeight="1" x14ac:dyDescent="0.25"/>
    <row r="4675" ht="12.75" hidden="1" customHeight="1" x14ac:dyDescent="0.25"/>
    <row r="4676" ht="12.75" hidden="1" customHeight="1" x14ac:dyDescent="0.25"/>
    <row r="4677" ht="12.75" hidden="1" customHeight="1" x14ac:dyDescent="0.25"/>
    <row r="4678" ht="12.75" hidden="1" customHeight="1" x14ac:dyDescent="0.25"/>
    <row r="4679" ht="12.75" hidden="1" customHeight="1" x14ac:dyDescent="0.25"/>
    <row r="4680" ht="12.75" hidden="1" customHeight="1" x14ac:dyDescent="0.25"/>
    <row r="4681" ht="12.75" hidden="1" customHeight="1" x14ac:dyDescent="0.25"/>
    <row r="4682" ht="12.75" hidden="1" customHeight="1" x14ac:dyDescent="0.25"/>
    <row r="4683" ht="12.75" hidden="1" customHeight="1" x14ac:dyDescent="0.25"/>
    <row r="4684" ht="12.75" hidden="1" customHeight="1" x14ac:dyDescent="0.25"/>
    <row r="4685" ht="12.75" hidden="1" customHeight="1" x14ac:dyDescent="0.25"/>
    <row r="4686" ht="12.75" hidden="1" customHeight="1" x14ac:dyDescent="0.25"/>
    <row r="4687" ht="12.75" hidden="1" customHeight="1" x14ac:dyDescent="0.25"/>
    <row r="4688" ht="12.75" hidden="1" customHeight="1" x14ac:dyDescent="0.25"/>
    <row r="4689" ht="12.75" hidden="1" customHeight="1" x14ac:dyDescent="0.25"/>
    <row r="4690" ht="12.75" hidden="1" customHeight="1" x14ac:dyDescent="0.25"/>
    <row r="4691" ht="12.75" hidden="1" customHeight="1" x14ac:dyDescent="0.25"/>
    <row r="4692" ht="12.75" hidden="1" customHeight="1" x14ac:dyDescent="0.25"/>
    <row r="4693" ht="12.75" hidden="1" customHeight="1" x14ac:dyDescent="0.25"/>
    <row r="4694" ht="12.75" hidden="1" customHeight="1" x14ac:dyDescent="0.25"/>
    <row r="4695" ht="12.75" hidden="1" customHeight="1" x14ac:dyDescent="0.25"/>
    <row r="4696" ht="12.75" hidden="1" customHeight="1" x14ac:dyDescent="0.25"/>
    <row r="4697" ht="12.75" hidden="1" customHeight="1" x14ac:dyDescent="0.25"/>
    <row r="4698" ht="12.75" hidden="1" customHeight="1" x14ac:dyDescent="0.25"/>
    <row r="4699" ht="12.75" hidden="1" customHeight="1" x14ac:dyDescent="0.25"/>
    <row r="4700" ht="12.75" hidden="1" customHeight="1" x14ac:dyDescent="0.25"/>
    <row r="4701" ht="12.75" hidden="1" customHeight="1" x14ac:dyDescent="0.25"/>
    <row r="4702" ht="12.75" hidden="1" customHeight="1" x14ac:dyDescent="0.25"/>
    <row r="4703" ht="12.75" hidden="1" customHeight="1" x14ac:dyDescent="0.25"/>
    <row r="4704" ht="12.75" hidden="1" customHeight="1" x14ac:dyDescent="0.25"/>
    <row r="4705" ht="12.75" hidden="1" customHeight="1" x14ac:dyDescent="0.25"/>
    <row r="4706" ht="12.75" hidden="1" customHeight="1" x14ac:dyDescent="0.25"/>
    <row r="4707" ht="12.75" hidden="1" customHeight="1" x14ac:dyDescent="0.25"/>
    <row r="4708" ht="12.75" hidden="1" customHeight="1" x14ac:dyDescent="0.25"/>
    <row r="4709" ht="12.75" hidden="1" customHeight="1" x14ac:dyDescent="0.25"/>
    <row r="4710" ht="12.75" hidden="1" customHeight="1" x14ac:dyDescent="0.25"/>
    <row r="4711" ht="12.75" hidden="1" customHeight="1" x14ac:dyDescent="0.25"/>
    <row r="4712" ht="12.75" hidden="1" customHeight="1" x14ac:dyDescent="0.25"/>
    <row r="4713" ht="12.75" hidden="1" customHeight="1" x14ac:dyDescent="0.25"/>
    <row r="4714" ht="12.75" hidden="1" customHeight="1" x14ac:dyDescent="0.25"/>
    <row r="4715" ht="12.75" hidden="1" customHeight="1" x14ac:dyDescent="0.25"/>
    <row r="4716" ht="12.75" hidden="1" customHeight="1" x14ac:dyDescent="0.25"/>
    <row r="4717" ht="12.75" hidden="1" customHeight="1" x14ac:dyDescent="0.25"/>
    <row r="4718" ht="12.75" hidden="1" customHeight="1" x14ac:dyDescent="0.25"/>
    <row r="4719" ht="12.75" hidden="1" customHeight="1" x14ac:dyDescent="0.25"/>
    <row r="4720" ht="12.75" hidden="1" customHeight="1" x14ac:dyDescent="0.25"/>
    <row r="4721" ht="12.75" hidden="1" customHeight="1" x14ac:dyDescent="0.25"/>
    <row r="4722" ht="12.75" hidden="1" customHeight="1" x14ac:dyDescent="0.25"/>
    <row r="4723" ht="12.75" hidden="1" customHeight="1" x14ac:dyDescent="0.25"/>
    <row r="4724" ht="12.75" hidden="1" customHeight="1" x14ac:dyDescent="0.25"/>
    <row r="4725" ht="12.75" hidden="1" customHeight="1" x14ac:dyDescent="0.25"/>
    <row r="4726" ht="12.75" hidden="1" customHeight="1" x14ac:dyDescent="0.25"/>
    <row r="4727" ht="12.75" hidden="1" customHeight="1" x14ac:dyDescent="0.25"/>
    <row r="4728" ht="12.75" hidden="1" customHeight="1" x14ac:dyDescent="0.25"/>
    <row r="4729" ht="12.75" hidden="1" customHeight="1" x14ac:dyDescent="0.25"/>
    <row r="4730" ht="12.75" hidden="1" customHeight="1" x14ac:dyDescent="0.25"/>
    <row r="4731" ht="12.75" hidden="1" customHeight="1" x14ac:dyDescent="0.25"/>
    <row r="4732" ht="12.75" hidden="1" customHeight="1" x14ac:dyDescent="0.25"/>
    <row r="4733" ht="12.75" hidden="1" customHeight="1" x14ac:dyDescent="0.25"/>
    <row r="4734" ht="12.75" hidden="1" customHeight="1" x14ac:dyDescent="0.25"/>
    <row r="4735" ht="12.75" hidden="1" customHeight="1" x14ac:dyDescent="0.25"/>
    <row r="4736" ht="12.75" hidden="1" customHeight="1" x14ac:dyDescent="0.25"/>
    <row r="4737" ht="12.75" hidden="1" customHeight="1" x14ac:dyDescent="0.25"/>
    <row r="4738" ht="12.75" hidden="1" customHeight="1" x14ac:dyDescent="0.25"/>
    <row r="4739" ht="12.75" hidden="1" customHeight="1" x14ac:dyDescent="0.25"/>
    <row r="4740" ht="12.75" hidden="1" customHeight="1" x14ac:dyDescent="0.25"/>
    <row r="4741" ht="12.75" hidden="1" customHeight="1" x14ac:dyDescent="0.25"/>
    <row r="4742" ht="12.75" hidden="1" customHeight="1" x14ac:dyDescent="0.25"/>
    <row r="4743" ht="12.75" hidden="1" customHeight="1" x14ac:dyDescent="0.25"/>
    <row r="4744" ht="12.75" hidden="1" customHeight="1" x14ac:dyDescent="0.25"/>
    <row r="4745" ht="12.75" hidden="1" customHeight="1" x14ac:dyDescent="0.25"/>
    <row r="4746" ht="12.75" hidden="1" customHeight="1" x14ac:dyDescent="0.25"/>
    <row r="4747" ht="12.75" hidden="1" customHeight="1" x14ac:dyDescent="0.25"/>
    <row r="4748" ht="12.75" hidden="1" customHeight="1" x14ac:dyDescent="0.25"/>
    <row r="4749" ht="12.75" hidden="1" customHeight="1" x14ac:dyDescent="0.25"/>
    <row r="4750" ht="12.75" hidden="1" customHeight="1" x14ac:dyDescent="0.25"/>
    <row r="4751" ht="12.75" hidden="1" customHeight="1" x14ac:dyDescent="0.25"/>
    <row r="4752" ht="12.75" hidden="1" customHeight="1" x14ac:dyDescent="0.25"/>
    <row r="4753" ht="12.75" hidden="1" customHeight="1" x14ac:dyDescent="0.25"/>
    <row r="4754" ht="12.75" hidden="1" customHeight="1" x14ac:dyDescent="0.25"/>
    <row r="4755" ht="12.75" hidden="1" customHeight="1" x14ac:dyDescent="0.25"/>
    <row r="4756" ht="12.75" hidden="1" customHeight="1" x14ac:dyDescent="0.25"/>
    <row r="4757" ht="12.75" hidden="1" customHeight="1" x14ac:dyDescent="0.25"/>
    <row r="4758" ht="12.75" hidden="1" customHeight="1" x14ac:dyDescent="0.25"/>
    <row r="4759" ht="12.75" hidden="1" customHeight="1" x14ac:dyDescent="0.25"/>
    <row r="4760" ht="12.75" hidden="1" customHeight="1" x14ac:dyDescent="0.25"/>
    <row r="4761" ht="12.75" hidden="1" customHeight="1" x14ac:dyDescent="0.25"/>
    <row r="4762" ht="12.75" hidden="1" customHeight="1" x14ac:dyDescent="0.25"/>
    <row r="4763" ht="12.75" hidden="1" customHeight="1" x14ac:dyDescent="0.25"/>
    <row r="4764" ht="12.75" hidden="1" customHeight="1" x14ac:dyDescent="0.25"/>
    <row r="4765" ht="12.75" hidden="1" customHeight="1" x14ac:dyDescent="0.25"/>
    <row r="4766" ht="12.75" hidden="1" customHeight="1" x14ac:dyDescent="0.25"/>
    <row r="4767" ht="12.75" hidden="1" customHeight="1" x14ac:dyDescent="0.25"/>
    <row r="4768" ht="12.75" hidden="1" customHeight="1" x14ac:dyDescent="0.25"/>
    <row r="4769" ht="12.75" hidden="1" customHeight="1" x14ac:dyDescent="0.25"/>
    <row r="4770" ht="12.75" hidden="1" customHeight="1" x14ac:dyDescent="0.25"/>
    <row r="4771" ht="12.75" hidden="1" customHeight="1" x14ac:dyDescent="0.25"/>
    <row r="4772" ht="12.75" hidden="1" customHeight="1" x14ac:dyDescent="0.25"/>
    <row r="4773" ht="12.75" hidden="1" customHeight="1" x14ac:dyDescent="0.25"/>
    <row r="4774" ht="12.75" hidden="1" customHeight="1" x14ac:dyDescent="0.25"/>
    <row r="4775" ht="12.75" hidden="1" customHeight="1" x14ac:dyDescent="0.25"/>
    <row r="4776" ht="12.75" hidden="1" customHeight="1" x14ac:dyDescent="0.25"/>
    <row r="4777" ht="12.75" hidden="1" customHeight="1" x14ac:dyDescent="0.25"/>
    <row r="4778" ht="12.75" hidden="1" customHeight="1" x14ac:dyDescent="0.25"/>
    <row r="4779" ht="12.75" hidden="1" customHeight="1" x14ac:dyDescent="0.25"/>
    <row r="4780" ht="12.75" hidden="1" customHeight="1" x14ac:dyDescent="0.25"/>
    <row r="4781" ht="12.75" hidden="1" customHeight="1" x14ac:dyDescent="0.25"/>
    <row r="4782" ht="12.75" hidden="1" customHeight="1" x14ac:dyDescent="0.25"/>
    <row r="4783" ht="12.75" hidden="1" customHeight="1" x14ac:dyDescent="0.25"/>
    <row r="4784" ht="12.75" hidden="1" customHeight="1" x14ac:dyDescent="0.25"/>
    <row r="4785" ht="12.75" hidden="1" customHeight="1" x14ac:dyDescent="0.25"/>
    <row r="4786" ht="12.75" hidden="1" customHeight="1" x14ac:dyDescent="0.25"/>
    <row r="4787" ht="12.75" hidden="1" customHeight="1" x14ac:dyDescent="0.25"/>
    <row r="4788" ht="12.75" hidden="1" customHeight="1" x14ac:dyDescent="0.25"/>
    <row r="4789" ht="12.75" hidden="1" customHeight="1" x14ac:dyDescent="0.25"/>
    <row r="4790" ht="12.75" hidden="1" customHeight="1" x14ac:dyDescent="0.25"/>
    <row r="4791" ht="12.75" hidden="1" customHeight="1" x14ac:dyDescent="0.25"/>
    <row r="4792" ht="12.75" hidden="1" customHeight="1" x14ac:dyDescent="0.25"/>
    <row r="4793" ht="12.75" hidden="1" customHeight="1" x14ac:dyDescent="0.25"/>
    <row r="4794" ht="12.75" hidden="1" customHeight="1" x14ac:dyDescent="0.25"/>
    <row r="4795" ht="12.75" hidden="1" customHeight="1" x14ac:dyDescent="0.25"/>
    <row r="4796" ht="12.75" hidden="1" customHeight="1" x14ac:dyDescent="0.25"/>
    <row r="4797" ht="12.75" hidden="1" customHeight="1" x14ac:dyDescent="0.25"/>
    <row r="4798" ht="12.75" hidden="1" customHeight="1" x14ac:dyDescent="0.25"/>
    <row r="4799" ht="12.75" hidden="1" customHeight="1" x14ac:dyDescent="0.25"/>
    <row r="4800" ht="12.75" hidden="1" customHeight="1" x14ac:dyDescent="0.25"/>
    <row r="4801" ht="12.75" hidden="1" customHeight="1" x14ac:dyDescent="0.25"/>
    <row r="4802" ht="12.75" hidden="1" customHeight="1" x14ac:dyDescent="0.25"/>
    <row r="4803" ht="12.75" hidden="1" customHeight="1" x14ac:dyDescent="0.25"/>
    <row r="4804" ht="12.75" hidden="1" customHeight="1" x14ac:dyDescent="0.25"/>
    <row r="4805" ht="12.75" hidden="1" customHeight="1" x14ac:dyDescent="0.25"/>
    <row r="4806" ht="12.75" hidden="1" customHeight="1" x14ac:dyDescent="0.25"/>
    <row r="4807" ht="12.75" hidden="1" customHeight="1" x14ac:dyDescent="0.25"/>
    <row r="4808" ht="12.75" hidden="1" customHeight="1" x14ac:dyDescent="0.25"/>
    <row r="4809" ht="12.75" hidden="1" customHeight="1" x14ac:dyDescent="0.25"/>
    <row r="4810" ht="12.75" hidden="1" customHeight="1" x14ac:dyDescent="0.25"/>
    <row r="4811" ht="12.75" hidden="1" customHeight="1" x14ac:dyDescent="0.25"/>
    <row r="4812" ht="12.75" hidden="1" customHeight="1" x14ac:dyDescent="0.25"/>
    <row r="4813" ht="12.75" hidden="1" customHeight="1" x14ac:dyDescent="0.25"/>
    <row r="4814" ht="12.75" hidden="1" customHeight="1" x14ac:dyDescent="0.25"/>
    <row r="4815" ht="12.75" hidden="1" customHeight="1" x14ac:dyDescent="0.25"/>
    <row r="4816" ht="12.75" hidden="1" customHeight="1" x14ac:dyDescent="0.25"/>
    <row r="4817" ht="12.75" hidden="1" customHeight="1" x14ac:dyDescent="0.25"/>
    <row r="4818" ht="12.75" hidden="1" customHeight="1" x14ac:dyDescent="0.25"/>
    <row r="4819" ht="12.75" hidden="1" customHeight="1" x14ac:dyDescent="0.25"/>
    <row r="4820" ht="12.75" hidden="1" customHeight="1" x14ac:dyDescent="0.25"/>
    <row r="4821" ht="12.75" hidden="1" customHeight="1" x14ac:dyDescent="0.25"/>
    <row r="4822" ht="12.75" hidden="1" customHeight="1" x14ac:dyDescent="0.25"/>
    <row r="4823" ht="12.75" hidden="1" customHeight="1" x14ac:dyDescent="0.25"/>
    <row r="4824" ht="12.75" hidden="1" customHeight="1" x14ac:dyDescent="0.25"/>
    <row r="4825" ht="12.75" hidden="1" customHeight="1" x14ac:dyDescent="0.25"/>
    <row r="4826" ht="12.75" hidden="1" customHeight="1" x14ac:dyDescent="0.25"/>
    <row r="4827" ht="12.75" hidden="1" customHeight="1" x14ac:dyDescent="0.25"/>
    <row r="4828" ht="12.75" hidden="1" customHeight="1" x14ac:dyDescent="0.25"/>
    <row r="4829" ht="12.75" hidden="1" customHeight="1" x14ac:dyDescent="0.25"/>
    <row r="4830" ht="12.75" hidden="1" customHeight="1" x14ac:dyDescent="0.25"/>
    <row r="4831" ht="12.75" hidden="1" customHeight="1" x14ac:dyDescent="0.25"/>
    <row r="4832" ht="12.75" hidden="1" customHeight="1" x14ac:dyDescent="0.25"/>
    <row r="4833" ht="12.75" hidden="1" customHeight="1" x14ac:dyDescent="0.25"/>
    <row r="4834" ht="12.75" hidden="1" customHeight="1" x14ac:dyDescent="0.25"/>
    <row r="4835" ht="12.75" hidden="1" customHeight="1" x14ac:dyDescent="0.25"/>
    <row r="4836" ht="12.75" hidden="1" customHeight="1" x14ac:dyDescent="0.25"/>
    <row r="4837" ht="12.75" hidden="1" customHeight="1" x14ac:dyDescent="0.25"/>
    <row r="4838" ht="12.75" hidden="1" customHeight="1" x14ac:dyDescent="0.25"/>
    <row r="4839" ht="12.75" hidden="1" customHeight="1" x14ac:dyDescent="0.25"/>
    <row r="4840" ht="12.75" hidden="1" customHeight="1" x14ac:dyDescent="0.25"/>
    <row r="4841" ht="12.75" hidden="1" customHeight="1" x14ac:dyDescent="0.25"/>
    <row r="4842" ht="12.75" hidden="1" customHeight="1" x14ac:dyDescent="0.25"/>
    <row r="4843" ht="12.75" hidden="1" customHeight="1" x14ac:dyDescent="0.25"/>
    <row r="4844" ht="12.75" hidden="1" customHeight="1" x14ac:dyDescent="0.25"/>
    <row r="4845" ht="12.75" hidden="1" customHeight="1" x14ac:dyDescent="0.25"/>
    <row r="4846" ht="12.75" hidden="1" customHeight="1" x14ac:dyDescent="0.25"/>
    <row r="4847" ht="12.75" hidden="1" customHeight="1" x14ac:dyDescent="0.25"/>
    <row r="4848" ht="12.75" hidden="1" customHeight="1" x14ac:dyDescent="0.25"/>
    <row r="4849" ht="12.75" hidden="1" customHeight="1" x14ac:dyDescent="0.25"/>
    <row r="4850" ht="12.75" hidden="1" customHeight="1" x14ac:dyDescent="0.25"/>
    <row r="4851" ht="12.75" hidden="1" customHeight="1" x14ac:dyDescent="0.25"/>
    <row r="4852" ht="12.75" hidden="1" customHeight="1" x14ac:dyDescent="0.25"/>
    <row r="4853" ht="12.75" hidden="1" customHeight="1" x14ac:dyDescent="0.25"/>
    <row r="4854" ht="12.75" hidden="1" customHeight="1" x14ac:dyDescent="0.25"/>
    <row r="4855" ht="12.75" hidden="1" customHeight="1" x14ac:dyDescent="0.25"/>
    <row r="4856" ht="12.75" hidden="1" customHeight="1" x14ac:dyDescent="0.25"/>
    <row r="4857" ht="12.75" hidden="1" customHeight="1" x14ac:dyDescent="0.25"/>
    <row r="4858" ht="12.75" hidden="1" customHeight="1" x14ac:dyDescent="0.25"/>
    <row r="4859" ht="12.75" hidden="1" customHeight="1" x14ac:dyDescent="0.25"/>
  </sheetData>
  <sheetProtection algorithmName="SHA-512" hashValue="1/OEpPcJ+kuH/aVYtTnsyUVVtxSLa5RwG5PLDl0VgcXBGKut/8DOffR68/jwgFYUiYgUaAwGIP6S/DMrCz/L1w==" saltValue="6z1RyFWX7Sy9PiVOYiZETg==" spinCount="100000" sheet="1" objects="1" scenarios="1"/>
  <mergeCells count="1056">
    <mergeCell ref="B5:Q5"/>
    <mergeCell ref="L21:N21"/>
    <mergeCell ref="L20:N20"/>
    <mergeCell ref="L19:N19"/>
    <mergeCell ref="L18:N18"/>
    <mergeCell ref="L17:N17"/>
    <mergeCell ref="L16:N16"/>
    <mergeCell ref="L15:N15"/>
    <mergeCell ref="L14:N14"/>
    <mergeCell ref="L13:N13"/>
    <mergeCell ref="L12:N12"/>
    <mergeCell ref="L11:N11"/>
    <mergeCell ref="L37:N37"/>
    <mergeCell ref="L31:N31"/>
    <mergeCell ref="L30:N30"/>
    <mergeCell ref="L29:N29"/>
    <mergeCell ref="L28:N28"/>
    <mergeCell ref="L27:N27"/>
    <mergeCell ref="L26:N26"/>
    <mergeCell ref="L25:N25"/>
    <mergeCell ref="H22:J22"/>
    <mergeCell ref="H21:J21"/>
    <mergeCell ref="H20:J20"/>
    <mergeCell ref="C23:G23"/>
    <mergeCell ref="C24:G24"/>
    <mergeCell ref="B33:B34"/>
    <mergeCell ref="C33:G33"/>
    <mergeCell ref="C34:G34"/>
    <mergeCell ref="B29:B32"/>
    <mergeCell ref="C29:G29"/>
    <mergeCell ref="C25:G25"/>
    <mergeCell ref="C26:G26"/>
    <mergeCell ref="P350:Q350"/>
    <mergeCell ref="O38:Q38"/>
    <mergeCell ref="O34:Q34"/>
    <mergeCell ref="O32:Q32"/>
    <mergeCell ref="O28:Q28"/>
    <mergeCell ref="O24:Q24"/>
    <mergeCell ref="O21:Q21"/>
    <mergeCell ref="H14:J14"/>
    <mergeCell ref="H13:J13"/>
    <mergeCell ref="H12:J12"/>
    <mergeCell ref="H11:J11"/>
    <mergeCell ref="H38:J38"/>
    <mergeCell ref="K11:K38"/>
    <mergeCell ref="H27:J27"/>
    <mergeCell ref="H26:J26"/>
    <mergeCell ref="H25:J25"/>
    <mergeCell ref="O18:Q18"/>
    <mergeCell ref="O14:Q14"/>
    <mergeCell ref="O11:Q13"/>
    <mergeCell ref="O15:Q17"/>
    <mergeCell ref="O19:Q20"/>
    <mergeCell ref="O22:Q23"/>
    <mergeCell ref="O25:Q27"/>
    <mergeCell ref="O29:Q31"/>
    <mergeCell ref="O33:Q33"/>
    <mergeCell ref="O35:Q37"/>
    <mergeCell ref="L24:N24"/>
    <mergeCell ref="L23:N23"/>
    <mergeCell ref="L22:N22"/>
    <mergeCell ref="P267:Q267"/>
    <mergeCell ref="P73:Q73"/>
    <mergeCell ref="P256:Q256"/>
    <mergeCell ref="P353:Q353"/>
    <mergeCell ref="P354:Q354"/>
    <mergeCell ref="P355:Q355"/>
    <mergeCell ref="P356:Q356"/>
    <mergeCell ref="P357:Q357"/>
    <mergeCell ref="P292:Q292"/>
    <mergeCell ref="P293:Q293"/>
    <mergeCell ref="P294:Q294"/>
    <mergeCell ref="P295:Q295"/>
    <mergeCell ref="P296:Q296"/>
    <mergeCell ref="P297:Q297"/>
    <mergeCell ref="P298:Q298"/>
    <mergeCell ref="P299:Q299"/>
    <mergeCell ref="P300:Q300"/>
    <mergeCell ref="P301:Q301"/>
    <mergeCell ref="P302:Q302"/>
    <mergeCell ref="P306:Q306"/>
    <mergeCell ref="P307:Q307"/>
    <mergeCell ref="P308:Q308"/>
    <mergeCell ref="P309:Q309"/>
    <mergeCell ref="P310:Q310"/>
    <mergeCell ref="P303:Q303"/>
    <mergeCell ref="P304:Q304"/>
    <mergeCell ref="P305:Q305"/>
    <mergeCell ref="B317:Q317"/>
    <mergeCell ref="B351:I351"/>
    <mergeCell ref="J351:M351"/>
    <mergeCell ref="N351:O351"/>
    <mergeCell ref="B348:I348"/>
    <mergeCell ref="J348:M348"/>
    <mergeCell ref="N348:O348"/>
    <mergeCell ref="B349:I349"/>
    <mergeCell ref="P257:Q257"/>
    <mergeCell ref="P258:Q258"/>
    <mergeCell ref="P259:Q259"/>
    <mergeCell ref="L36:N36"/>
    <mergeCell ref="L35:N35"/>
    <mergeCell ref="L34:N34"/>
    <mergeCell ref="L33:N33"/>
    <mergeCell ref="L32:N32"/>
    <mergeCell ref="P358:Q358"/>
    <mergeCell ref="B2:Q2"/>
    <mergeCell ref="B4:Q4"/>
    <mergeCell ref="B6:Q6"/>
    <mergeCell ref="B7:Q7"/>
    <mergeCell ref="H8:J8"/>
    <mergeCell ref="H9:J9"/>
    <mergeCell ref="K8:K9"/>
    <mergeCell ref="L8:N8"/>
    <mergeCell ref="L9:N9"/>
    <mergeCell ref="O8:Q9"/>
    <mergeCell ref="O10:Q10"/>
    <mergeCell ref="H10:N10"/>
    <mergeCell ref="H37:J37"/>
    <mergeCell ref="H36:J36"/>
    <mergeCell ref="H35:J35"/>
    <mergeCell ref="H34:J34"/>
    <mergeCell ref="H33:J33"/>
    <mergeCell ref="H32:J32"/>
    <mergeCell ref="H31:J31"/>
    <mergeCell ref="P352:Q352"/>
    <mergeCell ref="P60:Q60"/>
    <mergeCell ref="P61:Q61"/>
    <mergeCell ref="B95:L95"/>
    <mergeCell ref="M95:O95"/>
    <mergeCell ref="B96:L96"/>
    <mergeCell ref="M96:O96"/>
    <mergeCell ref="B93:L93"/>
    <mergeCell ref="M93:O93"/>
    <mergeCell ref="B94:L94"/>
    <mergeCell ref="M94:O94"/>
    <mergeCell ref="P286:Q286"/>
    <mergeCell ref="P287:Q287"/>
    <mergeCell ref="P288:Q288"/>
    <mergeCell ref="P289:Q289"/>
    <mergeCell ref="P290:Q290"/>
    <mergeCell ref="P291:Q291"/>
    <mergeCell ref="P64:Q64"/>
    <mergeCell ref="P65:Q65"/>
    <mergeCell ref="P66:Q66"/>
    <mergeCell ref="P67:Q67"/>
    <mergeCell ref="P68:Q68"/>
    <mergeCell ref="P69:Q69"/>
    <mergeCell ref="P70:Q70"/>
    <mergeCell ref="P71:Q71"/>
    <mergeCell ref="P72:Q72"/>
    <mergeCell ref="P260:Q260"/>
    <mergeCell ref="P261:Q261"/>
    <mergeCell ref="P262:Q262"/>
    <mergeCell ref="P263:Q263"/>
    <mergeCell ref="P264:Q264"/>
    <mergeCell ref="P265:Q265"/>
    <mergeCell ref="P266:Q266"/>
    <mergeCell ref="P284:Q284"/>
    <mergeCell ref="P285:Q285"/>
    <mergeCell ref="B264:L264"/>
    <mergeCell ref="P74:Q74"/>
    <mergeCell ref="P75:Q75"/>
    <mergeCell ref="P76:Q76"/>
    <mergeCell ref="P77:Q77"/>
    <mergeCell ref="B76:I76"/>
    <mergeCell ref="J76:M76"/>
    <mergeCell ref="B69:I69"/>
    <mergeCell ref="J69:M69"/>
    <mergeCell ref="N69:O69"/>
    <mergeCell ref="N76:O76"/>
    <mergeCell ref="J77:M77"/>
    <mergeCell ref="N77:O77"/>
    <mergeCell ref="B75:I75"/>
    <mergeCell ref="J75:M75"/>
    <mergeCell ref="N75:O75"/>
    <mergeCell ref="B79:Q79"/>
    <mergeCell ref="B64:I64"/>
    <mergeCell ref="J64:M64"/>
    <mergeCell ref="N64:O64"/>
    <mergeCell ref="B65:I65"/>
    <mergeCell ref="J65:M65"/>
    <mergeCell ref="N65:O65"/>
    <mergeCell ref="B74:I74"/>
    <mergeCell ref="J74:M74"/>
    <mergeCell ref="N74:O74"/>
    <mergeCell ref="B72:I72"/>
    <mergeCell ref="J72:M72"/>
    <mergeCell ref="N72:O72"/>
    <mergeCell ref="B73:I73"/>
    <mergeCell ref="J73:M73"/>
    <mergeCell ref="N73:O73"/>
    <mergeCell ref="B70:I70"/>
    <mergeCell ref="K1:Q1"/>
    <mergeCell ref="K41:Q41"/>
    <mergeCell ref="K80:Q80"/>
    <mergeCell ref="K129:Q129"/>
    <mergeCell ref="K178:Q178"/>
    <mergeCell ref="K226:Q226"/>
    <mergeCell ref="K273:Q273"/>
    <mergeCell ref="K318:Q318"/>
    <mergeCell ref="B319:Q319"/>
    <mergeCell ref="B320:Q320"/>
    <mergeCell ref="B321:Q321"/>
    <mergeCell ref="B322:Q322"/>
    <mergeCell ref="B276:Q276"/>
    <mergeCell ref="B277:Q277"/>
    <mergeCell ref="B229:Q229"/>
    <mergeCell ref="B230:Q230"/>
    <mergeCell ref="B181:Q181"/>
    <mergeCell ref="B182:Q182"/>
    <mergeCell ref="B132:Q132"/>
    <mergeCell ref="B133:Q133"/>
    <mergeCell ref="P93:Q93"/>
    <mergeCell ref="P94:Q94"/>
    <mergeCell ref="P95:Q95"/>
    <mergeCell ref="P96:Q96"/>
    <mergeCell ref="B48:Q48"/>
    <mergeCell ref="B312:I312"/>
    <mergeCell ref="J312:M312"/>
    <mergeCell ref="N312:O312"/>
    <mergeCell ref="B313:I313"/>
    <mergeCell ref="J313:M313"/>
    <mergeCell ref="N313:O313"/>
    <mergeCell ref="P312:Q312"/>
    <mergeCell ref="P351:Q351"/>
    <mergeCell ref="B344:I344"/>
    <mergeCell ref="J344:M344"/>
    <mergeCell ref="N344:O344"/>
    <mergeCell ref="B345:I345"/>
    <mergeCell ref="J345:M345"/>
    <mergeCell ref="N345:O345"/>
    <mergeCell ref="P345:Q345"/>
    <mergeCell ref="J358:O358"/>
    <mergeCell ref="C37:G37"/>
    <mergeCell ref="B356:I356"/>
    <mergeCell ref="J356:M356"/>
    <mergeCell ref="N356:O356"/>
    <mergeCell ref="B357:I357"/>
    <mergeCell ref="J357:M357"/>
    <mergeCell ref="N357:O357"/>
    <mergeCell ref="B354:I354"/>
    <mergeCell ref="J354:M354"/>
    <mergeCell ref="N354:O354"/>
    <mergeCell ref="B355:I355"/>
    <mergeCell ref="J355:M355"/>
    <mergeCell ref="N355:O355"/>
    <mergeCell ref="B352:I352"/>
    <mergeCell ref="J352:M352"/>
    <mergeCell ref="N352:O352"/>
    <mergeCell ref="B353:I353"/>
    <mergeCell ref="J353:M353"/>
    <mergeCell ref="N353:O353"/>
    <mergeCell ref="B350:I350"/>
    <mergeCell ref="J350:M350"/>
    <mergeCell ref="P338:Q338"/>
    <mergeCell ref="J61:M61"/>
    <mergeCell ref="P339:Q339"/>
    <mergeCell ref="B338:I338"/>
    <mergeCell ref="J338:M338"/>
    <mergeCell ref="N338:O338"/>
    <mergeCell ref="B339:I339"/>
    <mergeCell ref="J339:M339"/>
    <mergeCell ref="N339:O339"/>
    <mergeCell ref="B336:I336"/>
    <mergeCell ref="J336:M336"/>
    <mergeCell ref="N336:O336"/>
    <mergeCell ref="B337:I337"/>
    <mergeCell ref="P344:Q344"/>
    <mergeCell ref="N349:O349"/>
    <mergeCell ref="B346:I346"/>
    <mergeCell ref="J346:M346"/>
    <mergeCell ref="N346:O346"/>
    <mergeCell ref="B347:I347"/>
    <mergeCell ref="J347:M347"/>
    <mergeCell ref="N347:O347"/>
    <mergeCell ref="P346:Q346"/>
    <mergeCell ref="P347:Q347"/>
    <mergeCell ref="P348:Q348"/>
    <mergeCell ref="P349:Q349"/>
    <mergeCell ref="P337:Q337"/>
    <mergeCell ref="J349:M349"/>
    <mergeCell ref="N350:O350"/>
    <mergeCell ref="B328:I328"/>
    <mergeCell ref="J328:M328"/>
    <mergeCell ref="N328:O328"/>
    <mergeCell ref="B329:I329"/>
    <mergeCell ref="J329:M329"/>
    <mergeCell ref="N329:O329"/>
    <mergeCell ref="P328:Q328"/>
    <mergeCell ref="P329:Q329"/>
    <mergeCell ref="P330:Q330"/>
    <mergeCell ref="P331:Q331"/>
    <mergeCell ref="P332:Q332"/>
    <mergeCell ref="P333:Q333"/>
    <mergeCell ref="B342:I342"/>
    <mergeCell ref="J342:M342"/>
    <mergeCell ref="N342:O342"/>
    <mergeCell ref="B343:I343"/>
    <mergeCell ref="J343:M343"/>
    <mergeCell ref="N343:O343"/>
    <mergeCell ref="B340:I340"/>
    <mergeCell ref="J340:M340"/>
    <mergeCell ref="N340:O340"/>
    <mergeCell ref="B341:I341"/>
    <mergeCell ref="J341:M341"/>
    <mergeCell ref="N341:O341"/>
    <mergeCell ref="P340:Q340"/>
    <mergeCell ref="P341:Q341"/>
    <mergeCell ref="P342:Q342"/>
    <mergeCell ref="P343:Q343"/>
    <mergeCell ref="P334:Q334"/>
    <mergeCell ref="P335:Q335"/>
    <mergeCell ref="P336:Q336"/>
    <mergeCell ref="B332:I332"/>
    <mergeCell ref="J332:M332"/>
    <mergeCell ref="N332:O332"/>
    <mergeCell ref="B333:I333"/>
    <mergeCell ref="J333:M333"/>
    <mergeCell ref="N333:O333"/>
    <mergeCell ref="B330:I330"/>
    <mergeCell ref="J330:M330"/>
    <mergeCell ref="N330:O330"/>
    <mergeCell ref="B331:I331"/>
    <mergeCell ref="J331:M331"/>
    <mergeCell ref="N331:O331"/>
    <mergeCell ref="J337:M337"/>
    <mergeCell ref="N337:O337"/>
    <mergeCell ref="B334:I334"/>
    <mergeCell ref="J334:M334"/>
    <mergeCell ref="N334:O334"/>
    <mergeCell ref="B335:I335"/>
    <mergeCell ref="J335:M335"/>
    <mergeCell ref="N335:O335"/>
    <mergeCell ref="B324:I324"/>
    <mergeCell ref="J324:M324"/>
    <mergeCell ref="N324:O324"/>
    <mergeCell ref="B325:I325"/>
    <mergeCell ref="J325:M325"/>
    <mergeCell ref="N325:O325"/>
    <mergeCell ref="B323:I323"/>
    <mergeCell ref="J323:M323"/>
    <mergeCell ref="N323:O323"/>
    <mergeCell ref="P323:Q323"/>
    <mergeCell ref="P324:Q324"/>
    <mergeCell ref="P325:Q325"/>
    <mergeCell ref="P326:Q326"/>
    <mergeCell ref="P327:Q327"/>
    <mergeCell ref="J316:O316"/>
    <mergeCell ref="B314:I314"/>
    <mergeCell ref="J314:M314"/>
    <mergeCell ref="N314:O314"/>
    <mergeCell ref="B315:I315"/>
    <mergeCell ref="J315:M315"/>
    <mergeCell ref="N315:O315"/>
    <mergeCell ref="B326:I326"/>
    <mergeCell ref="J326:M326"/>
    <mergeCell ref="N326:O326"/>
    <mergeCell ref="B327:I327"/>
    <mergeCell ref="J327:M327"/>
    <mergeCell ref="N327:O327"/>
    <mergeCell ref="P313:Q313"/>
    <mergeCell ref="P314:Q314"/>
    <mergeCell ref="P315:Q315"/>
    <mergeCell ref="P316:Q316"/>
    <mergeCell ref="B310:I310"/>
    <mergeCell ref="J310:M310"/>
    <mergeCell ref="N310:O310"/>
    <mergeCell ref="B311:I311"/>
    <mergeCell ref="J311:M311"/>
    <mergeCell ref="N311:O311"/>
    <mergeCell ref="P311:Q311"/>
    <mergeCell ref="N303:O303"/>
    <mergeCell ref="B300:I300"/>
    <mergeCell ref="J300:M300"/>
    <mergeCell ref="N300:O300"/>
    <mergeCell ref="B301:I301"/>
    <mergeCell ref="J301:M301"/>
    <mergeCell ref="N301:O301"/>
    <mergeCell ref="B308:I308"/>
    <mergeCell ref="J308:M308"/>
    <mergeCell ref="N308:O308"/>
    <mergeCell ref="B309:I309"/>
    <mergeCell ref="J309:M309"/>
    <mergeCell ref="N309:O309"/>
    <mergeCell ref="B306:I306"/>
    <mergeCell ref="J306:M306"/>
    <mergeCell ref="N306:O306"/>
    <mergeCell ref="B307:I307"/>
    <mergeCell ref="J307:M307"/>
    <mergeCell ref="N307:O307"/>
    <mergeCell ref="B304:I304"/>
    <mergeCell ref="J304:M304"/>
    <mergeCell ref="N304:O304"/>
    <mergeCell ref="B305:I305"/>
    <mergeCell ref="J305:M305"/>
    <mergeCell ref="N305:O305"/>
    <mergeCell ref="B302:I302"/>
    <mergeCell ref="J302:M302"/>
    <mergeCell ref="N302:O302"/>
    <mergeCell ref="B303:I303"/>
    <mergeCell ref="J303:M303"/>
    <mergeCell ref="B298:I298"/>
    <mergeCell ref="J298:M298"/>
    <mergeCell ref="N298:O298"/>
    <mergeCell ref="B299:I299"/>
    <mergeCell ref="J299:M299"/>
    <mergeCell ref="N299:O299"/>
    <mergeCell ref="B296:I296"/>
    <mergeCell ref="J296:M296"/>
    <mergeCell ref="N296:O296"/>
    <mergeCell ref="B297:I297"/>
    <mergeCell ref="J297:M297"/>
    <mergeCell ref="N297:O297"/>
    <mergeCell ref="B294:I294"/>
    <mergeCell ref="J294:M294"/>
    <mergeCell ref="N294:O294"/>
    <mergeCell ref="B295:I295"/>
    <mergeCell ref="J295:M295"/>
    <mergeCell ref="N295:O295"/>
    <mergeCell ref="B292:I292"/>
    <mergeCell ref="J292:M292"/>
    <mergeCell ref="N292:O292"/>
    <mergeCell ref="B293:I293"/>
    <mergeCell ref="J293:M293"/>
    <mergeCell ref="N293:O293"/>
    <mergeCell ref="B290:I290"/>
    <mergeCell ref="J290:M290"/>
    <mergeCell ref="N290:O290"/>
    <mergeCell ref="B291:I291"/>
    <mergeCell ref="J291:M291"/>
    <mergeCell ref="N291:O291"/>
    <mergeCell ref="B288:I288"/>
    <mergeCell ref="J288:M288"/>
    <mergeCell ref="N288:O288"/>
    <mergeCell ref="B289:I289"/>
    <mergeCell ref="J289:M289"/>
    <mergeCell ref="N289:O289"/>
    <mergeCell ref="B286:I286"/>
    <mergeCell ref="J286:M286"/>
    <mergeCell ref="N286:O286"/>
    <mergeCell ref="B287:I287"/>
    <mergeCell ref="J287:M287"/>
    <mergeCell ref="N287:O287"/>
    <mergeCell ref="B284:I284"/>
    <mergeCell ref="J284:M284"/>
    <mergeCell ref="N284:O284"/>
    <mergeCell ref="B285:I285"/>
    <mergeCell ref="J285:M285"/>
    <mergeCell ref="N285:O285"/>
    <mergeCell ref="P268:Q268"/>
    <mergeCell ref="P269:Q269"/>
    <mergeCell ref="P270:Q270"/>
    <mergeCell ref="P271:Q271"/>
    <mergeCell ref="B268:L268"/>
    <mergeCell ref="B272:Q272"/>
    <mergeCell ref="B283:I283"/>
    <mergeCell ref="J283:M283"/>
    <mergeCell ref="N283:O283"/>
    <mergeCell ref="B278:Q278"/>
    <mergeCell ref="B279:Q279"/>
    <mergeCell ref="P282:Q282"/>
    <mergeCell ref="B274:Q274"/>
    <mergeCell ref="B275:Q275"/>
    <mergeCell ref="P280:Q280"/>
    <mergeCell ref="P281:Q281"/>
    <mergeCell ref="P283:Q283"/>
    <mergeCell ref="B282:I282"/>
    <mergeCell ref="J282:M282"/>
    <mergeCell ref="N282:O282"/>
    <mergeCell ref="B280:I280"/>
    <mergeCell ref="J280:M280"/>
    <mergeCell ref="N280:O280"/>
    <mergeCell ref="B281:I281"/>
    <mergeCell ref="J281:M281"/>
    <mergeCell ref="N281:O281"/>
    <mergeCell ref="L271:O271"/>
    <mergeCell ref="B260:L260"/>
    <mergeCell ref="M260:O260"/>
    <mergeCell ref="B261:L261"/>
    <mergeCell ref="M261:O261"/>
    <mergeCell ref="B258:L258"/>
    <mergeCell ref="M258:O258"/>
    <mergeCell ref="B270:L270"/>
    <mergeCell ref="M270:O270"/>
    <mergeCell ref="B259:L259"/>
    <mergeCell ref="M259:O259"/>
    <mergeCell ref="B256:L256"/>
    <mergeCell ref="M256:O256"/>
    <mergeCell ref="B257:L257"/>
    <mergeCell ref="M257:O257"/>
    <mergeCell ref="B266:L266"/>
    <mergeCell ref="M266:O266"/>
    <mergeCell ref="B267:L267"/>
    <mergeCell ref="M267:O267"/>
    <mergeCell ref="M268:O268"/>
    <mergeCell ref="B269:L269"/>
    <mergeCell ref="M269:O269"/>
    <mergeCell ref="B262:L262"/>
    <mergeCell ref="M262:O262"/>
    <mergeCell ref="B263:L263"/>
    <mergeCell ref="M263:O263"/>
    <mergeCell ref="M264:O264"/>
    <mergeCell ref="B265:L265"/>
    <mergeCell ref="M265:O265"/>
    <mergeCell ref="B254:L254"/>
    <mergeCell ref="M254:O254"/>
    <mergeCell ref="B255:L255"/>
    <mergeCell ref="M255:O255"/>
    <mergeCell ref="B252:L252"/>
    <mergeCell ref="M252:O252"/>
    <mergeCell ref="B253:L253"/>
    <mergeCell ref="M253:O253"/>
    <mergeCell ref="B250:L250"/>
    <mergeCell ref="M250:O250"/>
    <mergeCell ref="B251:L251"/>
    <mergeCell ref="M251:O251"/>
    <mergeCell ref="P250:Q250"/>
    <mergeCell ref="P251:Q251"/>
    <mergeCell ref="P252:Q252"/>
    <mergeCell ref="P253:Q253"/>
    <mergeCell ref="P254:Q254"/>
    <mergeCell ref="P255:Q255"/>
    <mergeCell ref="B248:L248"/>
    <mergeCell ref="M248:O248"/>
    <mergeCell ref="B249:L249"/>
    <mergeCell ref="M249:O249"/>
    <mergeCell ref="B246:L246"/>
    <mergeCell ref="M246:O246"/>
    <mergeCell ref="B247:L247"/>
    <mergeCell ref="M247:O247"/>
    <mergeCell ref="B244:L244"/>
    <mergeCell ref="M244:O244"/>
    <mergeCell ref="B245:L245"/>
    <mergeCell ref="M245:O245"/>
    <mergeCell ref="P244:Q244"/>
    <mergeCell ref="P245:Q245"/>
    <mergeCell ref="P246:Q246"/>
    <mergeCell ref="P247:Q247"/>
    <mergeCell ref="P248:Q248"/>
    <mergeCell ref="P249:Q249"/>
    <mergeCell ref="B242:L242"/>
    <mergeCell ref="M242:O242"/>
    <mergeCell ref="B243:L243"/>
    <mergeCell ref="M243:O243"/>
    <mergeCell ref="B240:L240"/>
    <mergeCell ref="M240:O240"/>
    <mergeCell ref="B241:L241"/>
    <mergeCell ref="M241:O241"/>
    <mergeCell ref="B238:L238"/>
    <mergeCell ref="M238:O238"/>
    <mergeCell ref="B239:L239"/>
    <mergeCell ref="M239:O239"/>
    <mergeCell ref="P238:Q238"/>
    <mergeCell ref="P239:Q239"/>
    <mergeCell ref="P240:Q240"/>
    <mergeCell ref="P241:Q241"/>
    <mergeCell ref="P242:Q242"/>
    <mergeCell ref="P243:Q243"/>
    <mergeCell ref="B236:L236"/>
    <mergeCell ref="M236:O236"/>
    <mergeCell ref="B237:L237"/>
    <mergeCell ref="M237:O237"/>
    <mergeCell ref="B234:L234"/>
    <mergeCell ref="M234:O234"/>
    <mergeCell ref="B235:L235"/>
    <mergeCell ref="M235:O235"/>
    <mergeCell ref="B233:L233"/>
    <mergeCell ref="M233:O233"/>
    <mergeCell ref="B231:Q231"/>
    <mergeCell ref="B232:Q232"/>
    <mergeCell ref="P233:Q233"/>
    <mergeCell ref="P234:Q234"/>
    <mergeCell ref="P235:Q235"/>
    <mergeCell ref="P236:Q236"/>
    <mergeCell ref="P237:Q237"/>
    <mergeCell ref="L224:O224"/>
    <mergeCell ref="B222:L222"/>
    <mergeCell ref="M222:O222"/>
    <mergeCell ref="B223:L223"/>
    <mergeCell ref="M223:O223"/>
    <mergeCell ref="B220:L220"/>
    <mergeCell ref="M220:O220"/>
    <mergeCell ref="B221:L221"/>
    <mergeCell ref="M221:O221"/>
    <mergeCell ref="B227:Q227"/>
    <mergeCell ref="B228:Q228"/>
    <mergeCell ref="P220:Q220"/>
    <mergeCell ref="P221:Q221"/>
    <mergeCell ref="P222:Q222"/>
    <mergeCell ref="P223:Q223"/>
    <mergeCell ref="P224:Q224"/>
    <mergeCell ref="B225:Q225"/>
    <mergeCell ref="B218:L218"/>
    <mergeCell ref="M218:O218"/>
    <mergeCell ref="B219:L219"/>
    <mergeCell ref="M219:O219"/>
    <mergeCell ref="B216:L216"/>
    <mergeCell ref="M216:O216"/>
    <mergeCell ref="B217:L217"/>
    <mergeCell ref="M217:O217"/>
    <mergeCell ref="B214:L214"/>
    <mergeCell ref="M214:O214"/>
    <mergeCell ref="B215:L215"/>
    <mergeCell ref="M215:O215"/>
    <mergeCell ref="P214:Q214"/>
    <mergeCell ref="P215:Q215"/>
    <mergeCell ref="P216:Q216"/>
    <mergeCell ref="P217:Q217"/>
    <mergeCell ref="P218:Q218"/>
    <mergeCell ref="P219:Q219"/>
    <mergeCell ref="B212:L212"/>
    <mergeCell ref="M212:O212"/>
    <mergeCell ref="B213:L213"/>
    <mergeCell ref="M213:O213"/>
    <mergeCell ref="B210:L210"/>
    <mergeCell ref="M210:O210"/>
    <mergeCell ref="B211:L211"/>
    <mergeCell ref="M211:O211"/>
    <mergeCell ref="B208:L208"/>
    <mergeCell ref="M208:O208"/>
    <mergeCell ref="B209:L209"/>
    <mergeCell ref="M209:O209"/>
    <mergeCell ref="P208:Q208"/>
    <mergeCell ref="P209:Q209"/>
    <mergeCell ref="P210:Q210"/>
    <mergeCell ref="P211:Q211"/>
    <mergeCell ref="P212:Q212"/>
    <mergeCell ref="P213:Q213"/>
    <mergeCell ref="B206:L206"/>
    <mergeCell ref="M206:O206"/>
    <mergeCell ref="B207:L207"/>
    <mergeCell ref="M207:O207"/>
    <mergeCell ref="B204:L204"/>
    <mergeCell ref="M204:O204"/>
    <mergeCell ref="B205:L205"/>
    <mergeCell ref="M205:O205"/>
    <mergeCell ref="B202:L202"/>
    <mergeCell ref="M202:O202"/>
    <mergeCell ref="B203:L203"/>
    <mergeCell ref="M203:O203"/>
    <mergeCell ref="P202:Q202"/>
    <mergeCell ref="P203:Q203"/>
    <mergeCell ref="P204:Q204"/>
    <mergeCell ref="P205:Q205"/>
    <mergeCell ref="P206:Q206"/>
    <mergeCell ref="P207:Q207"/>
    <mergeCell ref="B200:L200"/>
    <mergeCell ref="M200:O200"/>
    <mergeCell ref="B201:L201"/>
    <mergeCell ref="M201:O201"/>
    <mergeCell ref="B198:L198"/>
    <mergeCell ref="M198:O198"/>
    <mergeCell ref="B199:L199"/>
    <mergeCell ref="M199:O199"/>
    <mergeCell ref="B196:L196"/>
    <mergeCell ref="M196:O196"/>
    <mergeCell ref="B197:L197"/>
    <mergeCell ref="M197:O197"/>
    <mergeCell ref="P196:Q196"/>
    <mergeCell ref="P197:Q197"/>
    <mergeCell ref="P198:Q198"/>
    <mergeCell ref="P199:Q199"/>
    <mergeCell ref="P200:Q200"/>
    <mergeCell ref="P201:Q201"/>
    <mergeCell ref="B194:L194"/>
    <mergeCell ref="M194:O194"/>
    <mergeCell ref="B195:L195"/>
    <mergeCell ref="M195:O195"/>
    <mergeCell ref="B192:L192"/>
    <mergeCell ref="M192:O192"/>
    <mergeCell ref="B193:L193"/>
    <mergeCell ref="M193:O193"/>
    <mergeCell ref="B190:L190"/>
    <mergeCell ref="M190:O190"/>
    <mergeCell ref="B191:L191"/>
    <mergeCell ref="M191:O191"/>
    <mergeCell ref="P190:Q190"/>
    <mergeCell ref="P191:Q191"/>
    <mergeCell ref="P192:Q192"/>
    <mergeCell ref="P193:Q193"/>
    <mergeCell ref="P194:Q194"/>
    <mergeCell ref="P195:Q195"/>
    <mergeCell ref="B188:L188"/>
    <mergeCell ref="M188:O188"/>
    <mergeCell ref="B189:L189"/>
    <mergeCell ref="M189:O189"/>
    <mergeCell ref="B186:L186"/>
    <mergeCell ref="M186:O186"/>
    <mergeCell ref="B187:L187"/>
    <mergeCell ref="M187:O187"/>
    <mergeCell ref="B185:L185"/>
    <mergeCell ref="M185:O185"/>
    <mergeCell ref="B183:Q183"/>
    <mergeCell ref="B184:Q184"/>
    <mergeCell ref="P185:Q185"/>
    <mergeCell ref="P186:Q186"/>
    <mergeCell ref="P187:Q187"/>
    <mergeCell ref="P188:Q188"/>
    <mergeCell ref="P189:Q189"/>
    <mergeCell ref="L175:O175"/>
    <mergeCell ref="B173:L173"/>
    <mergeCell ref="M173:O173"/>
    <mergeCell ref="B174:L174"/>
    <mergeCell ref="M174:O174"/>
    <mergeCell ref="B171:L171"/>
    <mergeCell ref="M171:O171"/>
    <mergeCell ref="B172:L172"/>
    <mergeCell ref="M172:O172"/>
    <mergeCell ref="B179:Q179"/>
    <mergeCell ref="B180:Q180"/>
    <mergeCell ref="P171:Q171"/>
    <mergeCell ref="P172:Q172"/>
    <mergeCell ref="P173:Q173"/>
    <mergeCell ref="P174:Q174"/>
    <mergeCell ref="P175:Q175"/>
    <mergeCell ref="B177:Q177"/>
    <mergeCell ref="B169:L169"/>
    <mergeCell ref="M169:O169"/>
    <mergeCell ref="B170:L170"/>
    <mergeCell ref="M170:O170"/>
    <mergeCell ref="B167:L167"/>
    <mergeCell ref="M167:O167"/>
    <mergeCell ref="B168:L168"/>
    <mergeCell ref="M168:O168"/>
    <mergeCell ref="B165:L165"/>
    <mergeCell ref="M165:O165"/>
    <mergeCell ref="B166:L166"/>
    <mergeCell ref="M166:O166"/>
    <mergeCell ref="P165:Q165"/>
    <mergeCell ref="P166:Q166"/>
    <mergeCell ref="P167:Q167"/>
    <mergeCell ref="P168:Q168"/>
    <mergeCell ref="P169:Q169"/>
    <mergeCell ref="P170:Q170"/>
    <mergeCell ref="B163:L163"/>
    <mergeCell ref="M163:O163"/>
    <mergeCell ref="B164:L164"/>
    <mergeCell ref="M164:O164"/>
    <mergeCell ref="B161:L161"/>
    <mergeCell ref="M161:O161"/>
    <mergeCell ref="B162:L162"/>
    <mergeCell ref="M162:O162"/>
    <mergeCell ref="B159:L159"/>
    <mergeCell ref="M159:O159"/>
    <mergeCell ref="B160:L160"/>
    <mergeCell ref="M160:O160"/>
    <mergeCell ref="P159:Q159"/>
    <mergeCell ref="P160:Q160"/>
    <mergeCell ref="P161:Q161"/>
    <mergeCell ref="P162:Q162"/>
    <mergeCell ref="P163:Q163"/>
    <mergeCell ref="P164:Q164"/>
    <mergeCell ref="B157:L157"/>
    <mergeCell ref="M157:O157"/>
    <mergeCell ref="B158:L158"/>
    <mergeCell ref="M158:O158"/>
    <mergeCell ref="B155:L155"/>
    <mergeCell ref="M155:O155"/>
    <mergeCell ref="B156:L156"/>
    <mergeCell ref="M156:O156"/>
    <mergeCell ref="B153:L153"/>
    <mergeCell ref="M153:O153"/>
    <mergeCell ref="B154:L154"/>
    <mergeCell ref="M154:O154"/>
    <mergeCell ref="P153:Q153"/>
    <mergeCell ref="P154:Q154"/>
    <mergeCell ref="P155:Q155"/>
    <mergeCell ref="P156:Q156"/>
    <mergeCell ref="P157:Q157"/>
    <mergeCell ref="P158:Q158"/>
    <mergeCell ref="B151:L151"/>
    <mergeCell ref="M151:O151"/>
    <mergeCell ref="B152:L152"/>
    <mergeCell ref="M152:O152"/>
    <mergeCell ref="B149:L149"/>
    <mergeCell ref="M149:O149"/>
    <mergeCell ref="B150:L150"/>
    <mergeCell ref="M150:O150"/>
    <mergeCell ref="B147:L147"/>
    <mergeCell ref="M147:O147"/>
    <mergeCell ref="B148:L148"/>
    <mergeCell ref="M148:O148"/>
    <mergeCell ref="P147:Q147"/>
    <mergeCell ref="P148:Q148"/>
    <mergeCell ref="P149:Q149"/>
    <mergeCell ref="P150:Q150"/>
    <mergeCell ref="P151:Q151"/>
    <mergeCell ref="P152:Q152"/>
    <mergeCell ref="B145:L145"/>
    <mergeCell ref="M145:O145"/>
    <mergeCell ref="B146:L146"/>
    <mergeCell ref="M146:O146"/>
    <mergeCell ref="B143:L143"/>
    <mergeCell ref="M143:O143"/>
    <mergeCell ref="B144:L144"/>
    <mergeCell ref="M144:O144"/>
    <mergeCell ref="B141:L141"/>
    <mergeCell ref="M141:O141"/>
    <mergeCell ref="B142:L142"/>
    <mergeCell ref="M142:O142"/>
    <mergeCell ref="P141:Q141"/>
    <mergeCell ref="P142:Q142"/>
    <mergeCell ref="P143:Q143"/>
    <mergeCell ref="P144:Q144"/>
    <mergeCell ref="P145:Q145"/>
    <mergeCell ref="P146:Q146"/>
    <mergeCell ref="B139:L139"/>
    <mergeCell ref="M139:O139"/>
    <mergeCell ref="B140:L140"/>
    <mergeCell ref="M140:O140"/>
    <mergeCell ref="B137:L137"/>
    <mergeCell ref="M137:O137"/>
    <mergeCell ref="B138:L138"/>
    <mergeCell ref="M138:O138"/>
    <mergeCell ref="B136:L136"/>
    <mergeCell ref="M136:O136"/>
    <mergeCell ref="B134:Q134"/>
    <mergeCell ref="B135:Q135"/>
    <mergeCell ref="P136:Q136"/>
    <mergeCell ref="P137:Q137"/>
    <mergeCell ref="P138:Q138"/>
    <mergeCell ref="P139:Q139"/>
    <mergeCell ref="P140:Q140"/>
    <mergeCell ref="L127:O127"/>
    <mergeCell ref="B125:L125"/>
    <mergeCell ref="M125:O125"/>
    <mergeCell ref="B126:L126"/>
    <mergeCell ref="M126:O126"/>
    <mergeCell ref="B123:L123"/>
    <mergeCell ref="M123:O123"/>
    <mergeCell ref="B124:L124"/>
    <mergeCell ref="M124:O124"/>
    <mergeCell ref="B130:Q130"/>
    <mergeCell ref="B131:Q131"/>
    <mergeCell ref="P123:Q123"/>
    <mergeCell ref="P124:Q124"/>
    <mergeCell ref="P125:Q125"/>
    <mergeCell ref="P126:Q126"/>
    <mergeCell ref="P127:Q127"/>
    <mergeCell ref="B128:Q128"/>
    <mergeCell ref="B121:L121"/>
    <mergeCell ref="M121:O121"/>
    <mergeCell ref="B122:L122"/>
    <mergeCell ref="M122:O122"/>
    <mergeCell ref="B119:L119"/>
    <mergeCell ref="M119:O119"/>
    <mergeCell ref="B120:L120"/>
    <mergeCell ref="M120:O120"/>
    <mergeCell ref="B117:L117"/>
    <mergeCell ref="M117:O117"/>
    <mergeCell ref="B118:L118"/>
    <mergeCell ref="M118:O118"/>
    <mergeCell ref="P117:Q117"/>
    <mergeCell ref="P118:Q118"/>
    <mergeCell ref="P119:Q119"/>
    <mergeCell ref="P120:Q120"/>
    <mergeCell ref="P121:Q121"/>
    <mergeCell ref="P122:Q122"/>
    <mergeCell ref="B115:L115"/>
    <mergeCell ref="M115:O115"/>
    <mergeCell ref="B116:L116"/>
    <mergeCell ref="M116:O116"/>
    <mergeCell ref="B113:L113"/>
    <mergeCell ref="M113:O113"/>
    <mergeCell ref="B114:L114"/>
    <mergeCell ref="M114:O114"/>
    <mergeCell ref="B111:L111"/>
    <mergeCell ref="M111:O111"/>
    <mergeCell ref="B112:L112"/>
    <mergeCell ref="M112:O112"/>
    <mergeCell ref="P111:Q111"/>
    <mergeCell ref="P112:Q112"/>
    <mergeCell ref="P113:Q113"/>
    <mergeCell ref="P114:Q114"/>
    <mergeCell ref="P115:Q115"/>
    <mergeCell ref="P116:Q116"/>
    <mergeCell ref="B109:L109"/>
    <mergeCell ref="M109:O109"/>
    <mergeCell ref="B110:L110"/>
    <mergeCell ref="M110:O110"/>
    <mergeCell ref="B107:L107"/>
    <mergeCell ref="M107:O107"/>
    <mergeCell ref="B108:L108"/>
    <mergeCell ref="M108:O108"/>
    <mergeCell ref="B105:L105"/>
    <mergeCell ref="M105:O105"/>
    <mergeCell ref="B106:L106"/>
    <mergeCell ref="M106:O106"/>
    <mergeCell ref="P105:Q105"/>
    <mergeCell ref="P106:Q106"/>
    <mergeCell ref="P107:Q107"/>
    <mergeCell ref="P108:Q108"/>
    <mergeCell ref="P109:Q109"/>
    <mergeCell ref="P110:Q110"/>
    <mergeCell ref="B103:L103"/>
    <mergeCell ref="M103:O103"/>
    <mergeCell ref="B104:L104"/>
    <mergeCell ref="M104:O104"/>
    <mergeCell ref="B101:L101"/>
    <mergeCell ref="M101:O101"/>
    <mergeCell ref="B102:L102"/>
    <mergeCell ref="M102:O102"/>
    <mergeCell ref="B99:L99"/>
    <mergeCell ref="M99:O99"/>
    <mergeCell ref="B100:L100"/>
    <mergeCell ref="M100:O100"/>
    <mergeCell ref="P101:Q101"/>
    <mergeCell ref="P102:Q102"/>
    <mergeCell ref="P103:Q103"/>
    <mergeCell ref="P104:Q104"/>
    <mergeCell ref="B97:L97"/>
    <mergeCell ref="M97:O97"/>
    <mergeCell ref="B98:L98"/>
    <mergeCell ref="M98:O98"/>
    <mergeCell ref="P99:Q99"/>
    <mergeCell ref="P100:Q100"/>
    <mergeCell ref="P97:Q97"/>
    <mergeCell ref="P98:Q98"/>
    <mergeCell ref="B91:L91"/>
    <mergeCell ref="M91:O91"/>
    <mergeCell ref="B92:L92"/>
    <mergeCell ref="M92:O92"/>
    <mergeCell ref="B90:L90"/>
    <mergeCell ref="M90:O90"/>
    <mergeCell ref="B87:L87"/>
    <mergeCell ref="M87:O87"/>
    <mergeCell ref="B88:L88"/>
    <mergeCell ref="M88:O88"/>
    <mergeCell ref="B85:Q85"/>
    <mergeCell ref="B86:Q86"/>
    <mergeCell ref="B81:Q81"/>
    <mergeCell ref="B82:Q82"/>
    <mergeCell ref="P87:Q87"/>
    <mergeCell ref="P88:Q88"/>
    <mergeCell ref="B89:L89"/>
    <mergeCell ref="M89:O89"/>
    <mergeCell ref="B84:Q84"/>
    <mergeCell ref="P89:Q89"/>
    <mergeCell ref="P90:Q90"/>
    <mergeCell ref="P91:Q91"/>
    <mergeCell ref="P92:Q92"/>
    <mergeCell ref="B83:Q83"/>
    <mergeCell ref="J70:M70"/>
    <mergeCell ref="N70:O70"/>
    <mergeCell ref="B71:I71"/>
    <mergeCell ref="J71:M71"/>
    <mergeCell ref="N71:O71"/>
    <mergeCell ref="B58:I58"/>
    <mergeCell ref="J58:M58"/>
    <mergeCell ref="N58:O58"/>
    <mergeCell ref="N66:O66"/>
    <mergeCell ref="B67:I67"/>
    <mergeCell ref="J67:M67"/>
    <mergeCell ref="N67:O67"/>
    <mergeCell ref="B62:I62"/>
    <mergeCell ref="J62:M62"/>
    <mergeCell ref="N62:O62"/>
    <mergeCell ref="B63:I63"/>
    <mergeCell ref="J63:M63"/>
    <mergeCell ref="N63:O63"/>
    <mergeCell ref="B60:I60"/>
    <mergeCell ref="J60:M60"/>
    <mergeCell ref="N60:O60"/>
    <mergeCell ref="B61:I61"/>
    <mergeCell ref="N61:O61"/>
    <mergeCell ref="N56:O56"/>
    <mergeCell ref="C35:G35"/>
    <mergeCell ref="B68:I68"/>
    <mergeCell ref="J68:M68"/>
    <mergeCell ref="N68:O68"/>
    <mergeCell ref="B49:Q49"/>
    <mergeCell ref="B40:Q40"/>
    <mergeCell ref="B39:Q39"/>
    <mergeCell ref="B42:Q42"/>
    <mergeCell ref="B43:Q43"/>
    <mergeCell ref="N44:Q44"/>
    <mergeCell ref="B45:Q45"/>
    <mergeCell ref="B46:Q46"/>
    <mergeCell ref="B47:Q47"/>
    <mergeCell ref="P56:Q56"/>
    <mergeCell ref="P57:Q57"/>
    <mergeCell ref="P58:Q58"/>
    <mergeCell ref="P59:Q59"/>
    <mergeCell ref="B66:I66"/>
    <mergeCell ref="J66:M66"/>
    <mergeCell ref="C38:G38"/>
    <mergeCell ref="B44:I44"/>
    <mergeCell ref="B55:I55"/>
    <mergeCell ref="J55:M55"/>
    <mergeCell ref="N55:O55"/>
    <mergeCell ref="P62:Q62"/>
    <mergeCell ref="P63:Q63"/>
    <mergeCell ref="C18:G18"/>
    <mergeCell ref="C16:G16"/>
    <mergeCell ref="C15:G15"/>
    <mergeCell ref="C28:G28"/>
    <mergeCell ref="C19:G19"/>
    <mergeCell ref="C14:G14"/>
    <mergeCell ref="C21:G21"/>
    <mergeCell ref="B59:I59"/>
    <mergeCell ref="J59:M59"/>
    <mergeCell ref="N59:O59"/>
    <mergeCell ref="B50:Q50"/>
    <mergeCell ref="B51:Q51"/>
    <mergeCell ref="P52:Q52"/>
    <mergeCell ref="P53:Q53"/>
    <mergeCell ref="P54:Q54"/>
    <mergeCell ref="P55:Q55"/>
    <mergeCell ref="B19:B21"/>
    <mergeCell ref="B57:I57"/>
    <mergeCell ref="J57:M57"/>
    <mergeCell ref="N57:O57"/>
    <mergeCell ref="B54:I54"/>
    <mergeCell ref="J54:M54"/>
    <mergeCell ref="N54:O54"/>
    <mergeCell ref="C20:G20"/>
    <mergeCell ref="B52:I52"/>
    <mergeCell ref="J52:M52"/>
    <mergeCell ref="N52:O52"/>
    <mergeCell ref="B53:I53"/>
    <mergeCell ref="J53:M53"/>
    <mergeCell ref="N53:O53"/>
    <mergeCell ref="B56:I56"/>
    <mergeCell ref="J56:M56"/>
    <mergeCell ref="B359:Q359"/>
    <mergeCell ref="B3:Q3"/>
    <mergeCell ref="R1:R359"/>
    <mergeCell ref="A1:A1048576"/>
    <mergeCell ref="B22:B24"/>
    <mergeCell ref="C22:G22"/>
    <mergeCell ref="C32:G32"/>
    <mergeCell ref="C36:G36"/>
    <mergeCell ref="B15:B18"/>
    <mergeCell ref="C27:G27"/>
    <mergeCell ref="B25:B28"/>
    <mergeCell ref="H19:J19"/>
    <mergeCell ref="H18:J18"/>
    <mergeCell ref="H17:J17"/>
    <mergeCell ref="H16:J16"/>
    <mergeCell ref="H15:J15"/>
    <mergeCell ref="C30:G30"/>
    <mergeCell ref="C31:G31"/>
    <mergeCell ref="J44:M44"/>
    <mergeCell ref="H30:J30"/>
    <mergeCell ref="H29:J29"/>
    <mergeCell ref="H28:J28"/>
    <mergeCell ref="H24:J24"/>
    <mergeCell ref="H23:J23"/>
    <mergeCell ref="L38:N38"/>
    <mergeCell ref="C10:G10"/>
    <mergeCell ref="B11:B14"/>
    <mergeCell ref="C11:G11"/>
    <mergeCell ref="C12:G12"/>
    <mergeCell ref="B8:G9"/>
    <mergeCell ref="C13:G13"/>
    <mergeCell ref="C17:G17"/>
  </mergeCells>
  <conditionalFormatting sqref="H38 L38 J44 O14 O18 O21 O24 O28 O32 O34">
    <cfRule type="cellIs" dxfId="33" priority="1" operator="equal">
      <formula>"No - Please review your entries."</formula>
    </cfRule>
    <cfRule type="cellIs" dxfId="32" priority="2" operator="equal">
      <formula>"Yes"</formula>
    </cfRule>
  </conditionalFormatting>
  <dataValidations count="3">
    <dataValidation type="list" allowBlank="1" showInputMessage="1" showErrorMessage="1" sqref="M88:O126 M137:O174 M186:O223 M234:O270 J281:M315 J324:M357 J53:M76" xr:uid="{00000000-0002-0000-0400-000000000000}">
      <formula1>Transferability</formula1>
    </dataValidation>
    <dataValidation type="textLength" operator="lessThanOrEqual" allowBlank="1" showInputMessage="1" showErrorMessage="1" errorTitle="Character Limit Exceeded" error="The character limit has been exceeded.  To edit the text, click retry.  To delete the text, click cancel." sqref="B48:B49 B276:B277 B229:B230 B181:B182 B132:B133 B83:B84 B321:B322" xr:uid="{00000000-0002-0000-0400-000001000000}">
      <formula1>3000</formula1>
    </dataValidation>
    <dataValidation type="textLength" operator="lessThanOrEqual" allowBlank="1" showInputMessage="1" showErrorMessage="1" sqref="B51 B232 B86 B135 B184 B279" xr:uid="{00000000-0002-0000-0400-000002000000}">
      <formula1>3000</formula1>
    </dataValidation>
  </dataValidations>
  <hyperlinks>
    <hyperlink ref="B7:Q7" r:id="rId1" display="Transfer Request Form" xr:uid="{30B3B46B-8833-4470-B6A7-7203CA411865}"/>
  </hyperlinks>
  <printOptions horizontalCentered="1"/>
  <pageMargins left="0.7" right="0.7" top="0.75" bottom="0.75" header="0.3" footer="0.3"/>
  <pageSetup scale="65" orientation="portrait" r:id="rId2"/>
  <headerFooter>
    <oddFooter>&amp;L&amp;"Times New Roman,Regular"&amp;8&amp;D&amp;R&amp;"Times New Roman,Regular"&amp;8Title III, Part A
 Individual Application</oddFooter>
  </headerFooter>
  <rowBreaks count="7" manualBreakCount="7">
    <brk id="40" max="16383" man="1"/>
    <brk id="79" max="17" man="1"/>
    <brk id="128" max="16383" man="1"/>
    <brk id="177" max="17" man="1"/>
    <brk id="225" max="17" man="1"/>
    <brk id="272" max="17" man="1"/>
    <brk id="317" max="16383" man="1"/>
  </rowBreaks>
  <drawing r:id="rId3"/>
  <legacy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814C7-4A4D-4D97-98E0-C9E8B6024D66}">
  <sheetPr codeName="Sheet3"/>
  <dimension ref="A1:S828"/>
  <sheetViews>
    <sheetView showGridLines="0" zoomScaleNormal="100" workbookViewId="0">
      <selection activeCell="B167" sqref="B167:Q167"/>
    </sheetView>
  </sheetViews>
  <sheetFormatPr defaultColWidth="0" defaultRowHeight="13.2" zeroHeight="1" x14ac:dyDescent="0.25"/>
  <cols>
    <col min="1" max="1" width="1.44140625" style="390" customWidth="1"/>
    <col min="2" max="2" width="8" style="15" customWidth="1"/>
    <col min="3" max="3" width="5.6640625" style="15" customWidth="1"/>
    <col min="4" max="4" width="11.5546875" style="15" customWidth="1"/>
    <col min="5" max="8" width="9.109375" style="15" customWidth="1"/>
    <col min="9" max="9" width="12.44140625" style="15" customWidth="1"/>
    <col min="10" max="16" width="5.6640625" style="15" customWidth="1"/>
    <col min="17" max="17" width="14.33203125" style="15" customWidth="1"/>
    <col min="18" max="18" width="1.44140625" style="219" customWidth="1"/>
    <col min="19" max="19" width="20.44140625" style="197" customWidth="1"/>
    <col min="20" max="16384" width="9.109375" style="197" hidden="1"/>
  </cols>
  <sheetData>
    <row r="1" spans="2:19" ht="27" customHeight="1" x14ac:dyDescent="0.25">
      <c r="B1" s="237" t="str">
        <f>'Main Page'!$G$9</f>
        <v>2026-2027</v>
      </c>
      <c r="C1" s="238"/>
      <c r="D1" s="238" t="s">
        <v>49</v>
      </c>
      <c r="E1" s="238" t="str">
        <f>'Main Page'!$F$13</f>
        <v>Albemarle County Public Schools</v>
      </c>
      <c r="F1" s="238"/>
      <c r="G1" s="239"/>
      <c r="H1" s="239"/>
      <c r="I1" s="238" t="s">
        <v>48</v>
      </c>
      <c r="J1" s="240">
        <f>'Main Page'!$F$14</f>
        <v>2</v>
      </c>
      <c r="K1" s="446" t="str">
        <f>'Main Page'!$B$6</f>
        <v xml:space="preserve">Title III, Part A, Language Instruction for English Learners and Immigrant Students </v>
      </c>
      <c r="L1" s="446"/>
      <c r="M1" s="446"/>
      <c r="N1" s="446"/>
      <c r="O1" s="446"/>
      <c r="P1" s="446"/>
      <c r="Q1" s="446"/>
      <c r="R1" s="390"/>
      <c r="S1" s="196"/>
    </row>
    <row r="2" spans="2:19" ht="22.5" customHeight="1" thickBot="1" x14ac:dyDescent="0.3">
      <c r="B2" s="447" t="s">
        <v>268</v>
      </c>
      <c r="C2" s="447"/>
      <c r="D2" s="447"/>
      <c r="E2" s="447"/>
      <c r="F2" s="447"/>
      <c r="G2" s="447"/>
      <c r="H2" s="447"/>
      <c r="I2" s="447"/>
      <c r="J2" s="447"/>
      <c r="K2" s="447"/>
      <c r="L2" s="447"/>
      <c r="M2" s="447"/>
      <c r="N2" s="447"/>
      <c r="O2" s="447"/>
      <c r="P2" s="447"/>
      <c r="Q2" s="447"/>
      <c r="R2" s="390"/>
      <c r="S2" s="196"/>
    </row>
    <row r="3" spans="2:19" ht="13.8" x14ac:dyDescent="0.25">
      <c r="B3" s="826"/>
      <c r="C3" s="826"/>
      <c r="D3" s="826"/>
      <c r="E3" s="826"/>
      <c r="F3" s="826"/>
      <c r="G3" s="826"/>
      <c r="H3" s="826"/>
      <c r="I3" s="826"/>
      <c r="J3" s="826"/>
      <c r="K3" s="826"/>
      <c r="L3" s="826"/>
      <c r="M3" s="826"/>
      <c r="N3" s="826"/>
      <c r="O3" s="826"/>
      <c r="P3" s="826"/>
      <c r="Q3" s="826"/>
      <c r="R3" s="390"/>
      <c r="S3" s="196"/>
    </row>
    <row r="4" spans="2:19" ht="105.75" customHeight="1" x14ac:dyDescent="0.25">
      <c r="B4" s="827" t="s">
        <v>578</v>
      </c>
      <c r="C4" s="827"/>
      <c r="D4" s="827"/>
      <c r="E4" s="827"/>
      <c r="F4" s="827"/>
      <c r="G4" s="827"/>
      <c r="H4" s="827"/>
      <c r="I4" s="827"/>
      <c r="J4" s="827"/>
      <c r="K4" s="827"/>
      <c r="L4" s="827"/>
      <c r="M4" s="827"/>
      <c r="N4" s="827"/>
      <c r="O4" s="827"/>
      <c r="P4" s="827"/>
      <c r="Q4" s="827"/>
      <c r="R4" s="390"/>
      <c r="S4" s="196"/>
    </row>
    <row r="5" spans="2:19" x14ac:dyDescent="0.25">
      <c r="B5" s="828"/>
      <c r="C5" s="828"/>
      <c r="D5" s="828"/>
      <c r="E5" s="828"/>
      <c r="F5" s="828"/>
      <c r="G5" s="828"/>
      <c r="H5" s="828"/>
      <c r="I5" s="828"/>
      <c r="J5" s="828"/>
      <c r="K5" s="828"/>
      <c r="L5" s="828"/>
      <c r="M5" s="828"/>
      <c r="N5" s="828"/>
      <c r="O5" s="828"/>
      <c r="P5" s="828"/>
      <c r="Q5" s="828"/>
      <c r="R5" s="390"/>
      <c r="S5" s="196"/>
    </row>
    <row r="6" spans="2:19" ht="45" customHeight="1" x14ac:dyDescent="0.25">
      <c r="B6" s="445" t="s">
        <v>579</v>
      </c>
      <c r="C6" s="445"/>
      <c r="D6" s="445"/>
      <c r="E6" s="445"/>
      <c r="F6" s="445"/>
      <c r="G6" s="445"/>
      <c r="H6" s="445"/>
      <c r="I6" s="445"/>
      <c r="J6" s="445"/>
      <c r="K6" s="445"/>
      <c r="L6" s="445"/>
      <c r="M6" s="445"/>
      <c r="N6" s="445"/>
      <c r="O6" s="445"/>
      <c r="P6" s="445"/>
      <c r="Q6" s="445"/>
      <c r="R6" s="390"/>
      <c r="S6" s="196"/>
    </row>
    <row r="7" spans="2:19" x14ac:dyDescent="0.25">
      <c r="B7" s="829" t="s">
        <v>580</v>
      </c>
      <c r="C7" s="829"/>
      <c r="D7" s="829"/>
      <c r="E7" s="829"/>
      <c r="F7" s="829"/>
      <c r="G7" s="829"/>
      <c r="H7" s="829"/>
      <c r="I7" s="829"/>
      <c r="J7" s="829"/>
      <c r="K7" s="829"/>
      <c r="L7" s="829"/>
      <c r="M7" s="829"/>
      <c r="N7" s="829"/>
      <c r="O7" s="829"/>
      <c r="P7" s="829"/>
      <c r="Q7" s="829"/>
      <c r="R7" s="390"/>
      <c r="S7" s="196"/>
    </row>
    <row r="8" spans="2:19" ht="7.5" customHeight="1" x14ac:dyDescent="0.25">
      <c r="B8" s="819"/>
      <c r="C8" s="819"/>
      <c r="D8" s="819"/>
      <c r="E8" s="819"/>
      <c r="F8" s="819"/>
      <c r="G8" s="819"/>
      <c r="H8" s="819"/>
      <c r="I8" s="819"/>
      <c r="J8" s="819"/>
      <c r="K8" s="819"/>
      <c r="L8" s="819"/>
      <c r="M8" s="819"/>
      <c r="N8" s="819"/>
      <c r="O8" s="819"/>
      <c r="P8" s="819"/>
      <c r="Q8" s="819"/>
      <c r="R8" s="390"/>
      <c r="S8" s="196"/>
    </row>
    <row r="9" spans="2:19" ht="13.8" x14ac:dyDescent="0.25">
      <c r="B9" s="267" t="s">
        <v>269</v>
      </c>
      <c r="C9" s="266"/>
      <c r="D9" s="266"/>
      <c r="E9" s="266"/>
      <c r="F9" s="266"/>
      <c r="G9" s="266"/>
      <c r="H9" s="266"/>
      <c r="I9" s="266"/>
      <c r="J9" s="266"/>
      <c r="K9" s="266"/>
      <c r="L9" s="266"/>
      <c r="M9" s="266"/>
      <c r="N9" s="266"/>
      <c r="O9" s="266"/>
      <c r="P9" s="266"/>
      <c r="Q9" s="266"/>
      <c r="R9" s="390"/>
      <c r="S9" s="196"/>
    </row>
    <row r="10" spans="2:19" ht="45" customHeight="1" x14ac:dyDescent="0.25">
      <c r="B10" s="832" t="s">
        <v>556</v>
      </c>
      <c r="C10" s="820" t="s">
        <v>621</v>
      </c>
      <c r="D10" s="820"/>
      <c r="E10" s="820"/>
      <c r="F10" s="820"/>
      <c r="G10" s="820"/>
      <c r="H10" s="820"/>
      <c r="I10" s="820"/>
      <c r="J10" s="820"/>
      <c r="K10" s="820"/>
      <c r="L10" s="820"/>
      <c r="M10" s="820"/>
      <c r="N10" s="820"/>
      <c r="O10" s="820"/>
      <c r="P10" s="820"/>
      <c r="Q10" s="821"/>
      <c r="R10" s="390"/>
      <c r="S10" s="196"/>
    </row>
    <row r="11" spans="2:19" ht="12.75" customHeight="1" x14ac:dyDescent="0.25">
      <c r="B11" s="833"/>
      <c r="C11" s="830" t="s">
        <v>580</v>
      </c>
      <c r="D11" s="830"/>
      <c r="E11" s="830"/>
      <c r="F11" s="830"/>
      <c r="G11" s="830"/>
      <c r="H11" s="830"/>
      <c r="I11" s="830"/>
      <c r="J11" s="830"/>
      <c r="K11" s="830"/>
      <c r="L11" s="830"/>
      <c r="M11" s="830"/>
      <c r="N11" s="830"/>
      <c r="O11" s="830"/>
      <c r="P11" s="830"/>
      <c r="Q11" s="831"/>
      <c r="R11" s="390"/>
      <c r="S11" s="196"/>
    </row>
    <row r="12" spans="2:19" ht="202.5" customHeight="1" x14ac:dyDescent="0.25">
      <c r="B12" s="618" t="s">
        <v>683</v>
      </c>
      <c r="C12" s="619"/>
      <c r="D12" s="619"/>
      <c r="E12" s="619"/>
      <c r="F12" s="619"/>
      <c r="G12" s="619"/>
      <c r="H12" s="619"/>
      <c r="I12" s="619"/>
      <c r="J12" s="619"/>
      <c r="K12" s="619"/>
      <c r="L12" s="619"/>
      <c r="M12" s="619"/>
      <c r="N12" s="619"/>
      <c r="O12" s="619"/>
      <c r="P12" s="619"/>
      <c r="Q12" s="620"/>
      <c r="R12" s="390"/>
      <c r="S12" s="196"/>
    </row>
    <row r="13" spans="2:19" x14ac:dyDescent="0.25">
      <c r="B13" s="822"/>
      <c r="C13" s="822"/>
      <c r="D13" s="822"/>
      <c r="E13" s="822"/>
      <c r="F13" s="822"/>
      <c r="G13" s="822"/>
      <c r="H13" s="822"/>
      <c r="I13" s="822"/>
      <c r="J13" s="822"/>
      <c r="K13" s="822"/>
      <c r="L13" s="822"/>
      <c r="M13" s="822"/>
      <c r="N13" s="822"/>
      <c r="O13" s="822"/>
      <c r="P13" s="822"/>
      <c r="Q13" s="822"/>
      <c r="R13" s="390"/>
      <c r="S13" s="196"/>
    </row>
    <row r="14" spans="2:19" ht="31.5" customHeight="1" x14ac:dyDescent="0.25">
      <c r="B14" s="302" t="s">
        <v>555</v>
      </c>
      <c r="C14" s="823" t="s">
        <v>581</v>
      </c>
      <c r="D14" s="824"/>
      <c r="E14" s="824"/>
      <c r="F14" s="824"/>
      <c r="G14" s="824"/>
      <c r="H14" s="824"/>
      <c r="I14" s="824"/>
      <c r="J14" s="824"/>
      <c r="K14" s="824"/>
      <c r="L14" s="824"/>
      <c r="M14" s="824"/>
      <c r="N14" s="824"/>
      <c r="O14" s="824"/>
      <c r="P14" s="824"/>
      <c r="Q14" s="825"/>
      <c r="R14" s="390"/>
      <c r="S14" s="196"/>
    </row>
    <row r="15" spans="2:19" ht="202.5" customHeight="1" x14ac:dyDescent="0.25">
      <c r="B15" s="618" t="s">
        <v>684</v>
      </c>
      <c r="C15" s="619"/>
      <c r="D15" s="619"/>
      <c r="E15" s="619"/>
      <c r="F15" s="619"/>
      <c r="G15" s="619"/>
      <c r="H15" s="619"/>
      <c r="I15" s="619"/>
      <c r="J15" s="619"/>
      <c r="K15" s="619"/>
      <c r="L15" s="619"/>
      <c r="M15" s="619"/>
      <c r="N15" s="619"/>
      <c r="O15" s="619"/>
      <c r="P15" s="619"/>
      <c r="Q15" s="620"/>
      <c r="R15" s="390"/>
      <c r="S15" s="196"/>
    </row>
    <row r="16" spans="2:19" x14ac:dyDescent="0.25">
      <c r="B16" s="834"/>
      <c r="C16" s="834"/>
      <c r="D16" s="834"/>
      <c r="E16" s="834"/>
      <c r="F16" s="834"/>
      <c r="G16" s="834"/>
      <c r="H16" s="834"/>
      <c r="I16" s="834"/>
      <c r="J16" s="834"/>
      <c r="K16" s="834"/>
      <c r="L16" s="834"/>
      <c r="M16" s="834"/>
      <c r="N16" s="834"/>
      <c r="O16" s="834"/>
      <c r="P16" s="834"/>
      <c r="Q16" s="834"/>
      <c r="R16" s="390"/>
      <c r="S16" s="196"/>
    </row>
    <row r="17" spans="2:19" x14ac:dyDescent="0.25">
      <c r="B17" s="670" t="s">
        <v>89</v>
      </c>
      <c r="C17" s="670"/>
      <c r="D17" s="670"/>
      <c r="E17" s="670"/>
      <c r="F17" s="670"/>
      <c r="G17" s="670"/>
      <c r="H17" s="670"/>
      <c r="I17" s="670"/>
      <c r="J17" s="670"/>
      <c r="K17" s="670"/>
      <c r="L17" s="670"/>
      <c r="M17" s="670"/>
      <c r="N17" s="670"/>
      <c r="O17" s="670"/>
      <c r="P17" s="670"/>
      <c r="Q17" s="670"/>
      <c r="R17" s="390"/>
      <c r="S17" s="196"/>
    </row>
    <row r="18" spans="2:19" ht="22.5" customHeight="1" x14ac:dyDescent="0.25">
      <c r="B18" s="237" t="str">
        <f>'Main Page'!$G$9</f>
        <v>2026-2027</v>
      </c>
      <c r="C18" s="238"/>
      <c r="D18" s="238" t="s">
        <v>49</v>
      </c>
      <c r="E18" s="238" t="str">
        <f>'Main Page'!$F$13</f>
        <v>Albemarle County Public Schools</v>
      </c>
      <c r="F18" s="238"/>
      <c r="G18" s="239"/>
      <c r="H18" s="239"/>
      <c r="I18" s="238" t="s">
        <v>48</v>
      </c>
      <c r="J18" s="240">
        <f>'Main Page'!$F$14</f>
        <v>2</v>
      </c>
      <c r="K18" s="446" t="str">
        <f>'Main Page'!$B$6</f>
        <v xml:space="preserve">Title III, Part A, Language Instruction for English Learners and Immigrant Students </v>
      </c>
      <c r="L18" s="446"/>
      <c r="M18" s="446"/>
      <c r="N18" s="446"/>
      <c r="O18" s="446"/>
      <c r="P18" s="446"/>
      <c r="Q18" s="446"/>
      <c r="R18" s="390"/>
      <c r="S18" s="196"/>
    </row>
    <row r="19" spans="2:19" ht="24" customHeight="1" thickBot="1" x14ac:dyDescent="0.3">
      <c r="B19" s="447" t="s">
        <v>270</v>
      </c>
      <c r="C19" s="447"/>
      <c r="D19" s="447"/>
      <c r="E19" s="447"/>
      <c r="F19" s="447"/>
      <c r="G19" s="447"/>
      <c r="H19" s="447"/>
      <c r="I19" s="447"/>
      <c r="J19" s="447"/>
      <c r="K19" s="447"/>
      <c r="L19" s="447"/>
      <c r="M19" s="447"/>
      <c r="N19" s="447"/>
      <c r="O19" s="447"/>
      <c r="P19" s="447"/>
      <c r="Q19" s="447"/>
      <c r="R19" s="390"/>
      <c r="S19" s="196"/>
    </row>
    <row r="20" spans="2:19" x14ac:dyDescent="0.25">
      <c r="B20" s="843"/>
      <c r="C20" s="843"/>
      <c r="D20" s="843"/>
      <c r="E20" s="843"/>
      <c r="F20" s="843"/>
      <c r="G20" s="843"/>
      <c r="H20" s="843"/>
      <c r="I20" s="843"/>
      <c r="J20" s="843"/>
      <c r="K20" s="843"/>
      <c r="L20" s="843"/>
      <c r="M20" s="843"/>
      <c r="N20" s="843"/>
      <c r="O20" s="843"/>
      <c r="P20" s="843"/>
      <c r="Q20" s="843"/>
      <c r="R20" s="390"/>
      <c r="S20" s="196"/>
    </row>
    <row r="21" spans="2:19" ht="39" customHeight="1" x14ac:dyDescent="0.25">
      <c r="B21" s="426" t="s">
        <v>582</v>
      </c>
      <c r="C21" s="426"/>
      <c r="D21" s="426"/>
      <c r="E21" s="426"/>
      <c r="F21" s="426"/>
      <c r="G21" s="426"/>
      <c r="H21" s="426"/>
      <c r="I21" s="426"/>
      <c r="J21" s="426"/>
      <c r="K21" s="426"/>
      <c r="L21" s="426"/>
      <c r="M21" s="426"/>
      <c r="N21" s="426"/>
      <c r="O21" s="426"/>
      <c r="P21" s="426"/>
      <c r="Q21" s="426"/>
      <c r="R21" s="390"/>
      <c r="S21" s="196"/>
    </row>
    <row r="22" spans="2:19" x14ac:dyDescent="0.25">
      <c r="B22" s="835"/>
      <c r="C22" s="835"/>
      <c r="D22" s="835"/>
      <c r="E22" s="835"/>
      <c r="F22" s="835"/>
      <c r="G22" s="835"/>
      <c r="H22" s="835"/>
      <c r="I22" s="835"/>
      <c r="J22" s="835"/>
      <c r="K22" s="835"/>
      <c r="L22" s="835"/>
      <c r="M22" s="835"/>
      <c r="N22" s="835"/>
      <c r="O22" s="835"/>
      <c r="P22" s="835"/>
      <c r="Q22" s="835"/>
      <c r="R22" s="390"/>
      <c r="S22" s="196"/>
    </row>
    <row r="23" spans="2:19" ht="27.75" customHeight="1" x14ac:dyDescent="0.25">
      <c r="B23" s="836" t="s">
        <v>583</v>
      </c>
      <c r="C23" s="823" t="s">
        <v>656</v>
      </c>
      <c r="D23" s="824"/>
      <c r="E23" s="824"/>
      <c r="F23" s="824"/>
      <c r="G23" s="824"/>
      <c r="H23" s="824"/>
      <c r="I23" s="824"/>
      <c r="J23" s="824"/>
      <c r="K23" s="824"/>
      <c r="L23" s="824"/>
      <c r="M23" s="824"/>
      <c r="N23" s="824"/>
      <c r="O23" s="824"/>
      <c r="P23" s="824"/>
      <c r="Q23" s="825"/>
      <c r="R23" s="390"/>
      <c r="S23" s="196"/>
    </row>
    <row r="24" spans="2:19" ht="15" customHeight="1" x14ac:dyDescent="0.25">
      <c r="B24" s="837"/>
      <c r="C24" s="839" t="s">
        <v>271</v>
      </c>
      <c r="D24" s="840"/>
      <c r="E24" s="840"/>
      <c r="F24" s="840"/>
      <c r="G24" s="840"/>
      <c r="H24" s="840"/>
      <c r="I24" s="840"/>
      <c r="J24" s="840"/>
      <c r="K24" s="840"/>
      <c r="L24" s="840"/>
      <c r="M24" s="840"/>
      <c r="N24" s="841"/>
      <c r="O24" s="842">
        <v>1627</v>
      </c>
      <c r="P24" s="842"/>
      <c r="Q24" s="842"/>
      <c r="R24" s="390"/>
      <c r="S24" s="196"/>
    </row>
    <row r="25" spans="2:19" ht="15" customHeight="1" x14ac:dyDescent="0.25">
      <c r="B25" s="837"/>
      <c r="C25" s="823" t="s">
        <v>584</v>
      </c>
      <c r="D25" s="824"/>
      <c r="E25" s="824"/>
      <c r="F25" s="824"/>
      <c r="G25" s="824"/>
      <c r="H25" s="824"/>
      <c r="I25" s="824"/>
      <c r="J25" s="824"/>
      <c r="K25" s="824"/>
      <c r="L25" s="824"/>
      <c r="M25" s="824"/>
      <c r="N25" s="825"/>
      <c r="O25" s="842">
        <v>53</v>
      </c>
      <c r="P25" s="842"/>
      <c r="Q25" s="842"/>
      <c r="R25" s="390"/>
      <c r="S25" s="196"/>
    </row>
    <row r="26" spans="2:19" ht="15" customHeight="1" x14ac:dyDescent="0.25">
      <c r="B26" s="837"/>
      <c r="C26" s="823" t="s">
        <v>657</v>
      </c>
      <c r="D26" s="824"/>
      <c r="E26" s="824"/>
      <c r="F26" s="824"/>
      <c r="G26" s="824"/>
      <c r="H26" s="824"/>
      <c r="I26" s="824"/>
      <c r="J26" s="824"/>
      <c r="K26" s="824"/>
      <c r="L26" s="824"/>
      <c r="M26" s="824"/>
      <c r="N26" s="825"/>
      <c r="O26" s="980">
        <v>0.48880000000000001</v>
      </c>
      <c r="P26" s="842"/>
      <c r="Q26" s="842"/>
      <c r="R26" s="390"/>
      <c r="S26" s="196"/>
    </row>
    <row r="27" spans="2:19" ht="15" customHeight="1" x14ac:dyDescent="0.25">
      <c r="B27" s="838"/>
      <c r="C27" s="839" t="s">
        <v>585</v>
      </c>
      <c r="D27" s="840"/>
      <c r="E27" s="840"/>
      <c r="F27" s="840"/>
      <c r="G27" s="840"/>
      <c r="H27" s="840"/>
      <c r="I27" s="840"/>
      <c r="J27" s="840"/>
      <c r="K27" s="840"/>
      <c r="L27" s="840"/>
      <c r="M27" s="840"/>
      <c r="N27" s="841"/>
      <c r="O27" s="980">
        <v>8.1699999999999995E-2</v>
      </c>
      <c r="P27" s="842"/>
      <c r="Q27" s="842"/>
      <c r="R27" s="390"/>
      <c r="S27" s="196"/>
    </row>
    <row r="28" spans="2:19" x14ac:dyDescent="0.25">
      <c r="B28" s="845"/>
      <c r="C28" s="845"/>
      <c r="D28" s="845"/>
      <c r="E28" s="845"/>
      <c r="F28" s="845"/>
      <c r="G28" s="845"/>
      <c r="H28" s="845"/>
      <c r="I28" s="845"/>
      <c r="J28" s="845"/>
      <c r="K28" s="845"/>
      <c r="L28" s="845"/>
      <c r="M28" s="845"/>
      <c r="N28" s="845"/>
      <c r="O28" s="845"/>
      <c r="P28" s="845"/>
      <c r="Q28" s="845"/>
      <c r="R28" s="390"/>
      <c r="S28" s="196"/>
    </row>
    <row r="29" spans="2:19" ht="27.75" customHeight="1" x14ac:dyDescent="0.25">
      <c r="B29" s="306" t="s">
        <v>586</v>
      </c>
      <c r="C29" s="823" t="s">
        <v>658</v>
      </c>
      <c r="D29" s="824"/>
      <c r="E29" s="824"/>
      <c r="F29" s="824"/>
      <c r="G29" s="824"/>
      <c r="H29" s="824"/>
      <c r="I29" s="824"/>
      <c r="J29" s="824"/>
      <c r="K29" s="824"/>
      <c r="L29" s="824"/>
      <c r="M29" s="824"/>
      <c r="N29" s="824"/>
      <c r="O29" s="824"/>
      <c r="P29" s="824"/>
      <c r="Q29" s="825"/>
      <c r="R29" s="390"/>
      <c r="S29" s="196"/>
    </row>
    <row r="30" spans="2:19" ht="202.5" customHeight="1" x14ac:dyDescent="0.25">
      <c r="B30" s="618" t="s">
        <v>685</v>
      </c>
      <c r="C30" s="619"/>
      <c r="D30" s="619"/>
      <c r="E30" s="619"/>
      <c r="F30" s="619"/>
      <c r="G30" s="619"/>
      <c r="H30" s="619"/>
      <c r="I30" s="619"/>
      <c r="J30" s="619"/>
      <c r="K30" s="619"/>
      <c r="L30" s="619"/>
      <c r="M30" s="619"/>
      <c r="N30" s="619"/>
      <c r="O30" s="619"/>
      <c r="P30" s="619"/>
      <c r="Q30" s="620"/>
      <c r="R30" s="390"/>
      <c r="S30" s="196"/>
    </row>
    <row r="31" spans="2:19" x14ac:dyDescent="0.25">
      <c r="B31" s="845"/>
      <c r="C31" s="845"/>
      <c r="D31" s="845"/>
      <c r="E31" s="845"/>
      <c r="F31" s="845"/>
      <c r="G31" s="845"/>
      <c r="H31" s="845"/>
      <c r="I31" s="845"/>
      <c r="J31" s="845"/>
      <c r="K31" s="845"/>
      <c r="L31" s="845"/>
      <c r="M31" s="845"/>
      <c r="N31" s="845"/>
      <c r="O31" s="845"/>
      <c r="P31" s="845"/>
      <c r="Q31" s="845"/>
      <c r="R31" s="390"/>
      <c r="S31" s="196"/>
    </row>
    <row r="32" spans="2:19" ht="69" customHeight="1" x14ac:dyDescent="0.25">
      <c r="B32" s="302" t="s">
        <v>554</v>
      </c>
      <c r="C32" s="823" t="s">
        <v>587</v>
      </c>
      <c r="D32" s="824"/>
      <c r="E32" s="824"/>
      <c r="F32" s="824"/>
      <c r="G32" s="824"/>
      <c r="H32" s="824"/>
      <c r="I32" s="824"/>
      <c r="J32" s="824"/>
      <c r="K32" s="824"/>
      <c r="L32" s="824"/>
      <c r="M32" s="824"/>
      <c r="N32" s="824"/>
      <c r="O32" s="824"/>
      <c r="P32" s="824"/>
      <c r="Q32" s="825"/>
      <c r="R32" s="390"/>
      <c r="S32" s="196"/>
    </row>
    <row r="33" spans="2:19" ht="202.5" customHeight="1" x14ac:dyDescent="0.25">
      <c r="B33" s="618" t="s">
        <v>686</v>
      </c>
      <c r="C33" s="619"/>
      <c r="D33" s="619"/>
      <c r="E33" s="619"/>
      <c r="F33" s="619"/>
      <c r="G33" s="619"/>
      <c r="H33" s="619"/>
      <c r="I33" s="619"/>
      <c r="J33" s="619"/>
      <c r="K33" s="619"/>
      <c r="L33" s="619"/>
      <c r="M33" s="619"/>
      <c r="N33" s="619"/>
      <c r="O33" s="619"/>
      <c r="P33" s="619"/>
      <c r="Q33" s="620"/>
      <c r="R33" s="390"/>
      <c r="S33" s="196"/>
    </row>
    <row r="34" spans="2:19" x14ac:dyDescent="0.25">
      <c r="B34" s="844"/>
      <c r="C34" s="844"/>
      <c r="D34" s="844"/>
      <c r="E34" s="844"/>
      <c r="F34" s="844"/>
      <c r="G34" s="844"/>
      <c r="H34" s="844"/>
      <c r="I34" s="844"/>
      <c r="J34" s="844"/>
      <c r="K34" s="844"/>
      <c r="L34" s="844"/>
      <c r="M34" s="844"/>
      <c r="N34" s="844"/>
      <c r="O34" s="844"/>
      <c r="P34" s="844"/>
      <c r="Q34" s="844"/>
      <c r="R34" s="390"/>
      <c r="S34" s="196"/>
    </row>
    <row r="35" spans="2:19" x14ac:dyDescent="0.25">
      <c r="B35" s="670" t="s">
        <v>90</v>
      </c>
      <c r="C35" s="670"/>
      <c r="D35" s="670"/>
      <c r="E35" s="670"/>
      <c r="F35" s="670"/>
      <c r="G35" s="670"/>
      <c r="H35" s="670"/>
      <c r="I35" s="670"/>
      <c r="J35" s="670"/>
      <c r="K35" s="670"/>
      <c r="L35" s="670"/>
      <c r="M35" s="670"/>
      <c r="N35" s="670"/>
      <c r="O35" s="670"/>
      <c r="P35" s="670"/>
      <c r="Q35" s="670"/>
      <c r="R35" s="390"/>
      <c r="S35" s="196"/>
    </row>
    <row r="36" spans="2:19" ht="24.75" customHeight="1" x14ac:dyDescent="0.25">
      <c r="B36" s="237" t="str">
        <f>'Main Page'!$G$9</f>
        <v>2026-2027</v>
      </c>
      <c r="C36" s="238"/>
      <c r="D36" s="238" t="s">
        <v>49</v>
      </c>
      <c r="E36" s="238" t="str">
        <f>'Main Page'!$F$13</f>
        <v>Albemarle County Public Schools</v>
      </c>
      <c r="F36" s="238"/>
      <c r="G36" s="239"/>
      <c r="H36" s="239"/>
      <c r="I36" s="238" t="s">
        <v>48</v>
      </c>
      <c r="J36" s="240">
        <f>'Main Page'!$F$14</f>
        <v>2</v>
      </c>
      <c r="K36" s="446" t="str">
        <f>'Main Page'!$B$6</f>
        <v xml:space="preserve">Title III, Part A, Language Instruction for English Learners and Immigrant Students </v>
      </c>
      <c r="L36" s="446"/>
      <c r="M36" s="446"/>
      <c r="N36" s="446"/>
      <c r="O36" s="446"/>
      <c r="P36" s="446"/>
      <c r="Q36" s="446"/>
      <c r="R36" s="390"/>
      <c r="S36" s="196"/>
    </row>
    <row r="37" spans="2:19" ht="24.75" customHeight="1" thickBot="1" x14ac:dyDescent="0.3">
      <c r="B37" s="447" t="s">
        <v>270</v>
      </c>
      <c r="C37" s="447"/>
      <c r="D37" s="447"/>
      <c r="E37" s="447"/>
      <c r="F37" s="447"/>
      <c r="G37" s="447"/>
      <c r="H37" s="447"/>
      <c r="I37" s="447"/>
      <c r="J37" s="447"/>
      <c r="K37" s="447"/>
      <c r="L37" s="447"/>
      <c r="M37" s="447"/>
      <c r="N37" s="447"/>
      <c r="O37" s="447"/>
      <c r="P37" s="447"/>
      <c r="Q37" s="447"/>
      <c r="R37" s="390"/>
      <c r="S37" s="196"/>
    </row>
    <row r="38" spans="2:19" x14ac:dyDescent="0.25">
      <c r="B38" s="394"/>
      <c r="C38" s="394"/>
      <c r="D38" s="394"/>
      <c r="E38" s="394"/>
      <c r="F38" s="394"/>
      <c r="G38" s="394"/>
      <c r="H38" s="394"/>
      <c r="I38" s="394"/>
      <c r="J38" s="394"/>
      <c r="K38" s="394"/>
      <c r="L38" s="394"/>
      <c r="M38" s="394"/>
      <c r="N38" s="394"/>
      <c r="O38" s="394"/>
      <c r="P38" s="394"/>
      <c r="Q38" s="394"/>
      <c r="R38" s="390"/>
      <c r="S38" s="196"/>
    </row>
    <row r="39" spans="2:19" ht="28.5" customHeight="1" x14ac:dyDescent="0.25">
      <c r="B39" s="426" t="s">
        <v>588</v>
      </c>
      <c r="C39" s="426"/>
      <c r="D39" s="426"/>
      <c r="E39" s="426"/>
      <c r="F39" s="426"/>
      <c r="G39" s="426"/>
      <c r="H39" s="426"/>
      <c r="I39" s="426"/>
      <c r="J39" s="426"/>
      <c r="K39" s="426"/>
      <c r="L39" s="426"/>
      <c r="M39" s="426"/>
      <c r="N39" s="426"/>
      <c r="O39" s="426"/>
      <c r="P39" s="426"/>
      <c r="Q39" s="426"/>
      <c r="R39" s="390"/>
      <c r="S39" s="196"/>
    </row>
    <row r="40" spans="2:19" ht="7.5" customHeight="1" x14ac:dyDescent="0.25">
      <c r="B40" s="846"/>
      <c r="C40" s="846"/>
      <c r="D40" s="846"/>
      <c r="E40" s="846"/>
      <c r="F40" s="846"/>
      <c r="G40" s="846"/>
      <c r="H40" s="846"/>
      <c r="I40" s="846"/>
      <c r="J40" s="846"/>
      <c r="K40" s="846"/>
      <c r="L40" s="846"/>
      <c r="M40" s="846"/>
      <c r="N40" s="846"/>
      <c r="O40" s="846"/>
      <c r="P40" s="846"/>
      <c r="Q40" s="846"/>
      <c r="R40" s="390"/>
      <c r="S40" s="196"/>
    </row>
    <row r="41" spans="2:19" ht="66" customHeight="1" x14ac:dyDescent="0.25">
      <c r="B41" s="301" t="s">
        <v>553</v>
      </c>
      <c r="C41" s="847" t="s">
        <v>625</v>
      </c>
      <c r="D41" s="820"/>
      <c r="E41" s="820"/>
      <c r="F41" s="820"/>
      <c r="G41" s="820"/>
      <c r="H41" s="820"/>
      <c r="I41" s="820"/>
      <c r="J41" s="820"/>
      <c r="K41" s="820"/>
      <c r="L41" s="820"/>
      <c r="M41" s="820"/>
      <c r="N41" s="820"/>
      <c r="O41" s="820"/>
      <c r="P41" s="820"/>
      <c r="Q41" s="821"/>
      <c r="R41" s="390"/>
      <c r="S41" s="196"/>
    </row>
    <row r="42" spans="2:19" ht="106.5" customHeight="1" x14ac:dyDescent="0.25">
      <c r="B42" s="304"/>
      <c r="C42" s="305"/>
      <c r="D42" s="426" t="s">
        <v>572</v>
      </c>
      <c r="E42" s="426"/>
      <c r="F42" s="426"/>
      <c r="G42" s="426"/>
      <c r="H42" s="426"/>
      <c r="I42" s="426"/>
      <c r="J42" s="426"/>
      <c r="K42" s="426"/>
      <c r="L42" s="426"/>
      <c r="M42" s="426"/>
      <c r="N42" s="426"/>
      <c r="O42" s="426"/>
      <c r="P42" s="426"/>
      <c r="Q42" s="848"/>
      <c r="R42" s="390"/>
      <c r="S42" s="196"/>
    </row>
    <row r="43" spans="2:19" ht="150" customHeight="1" x14ac:dyDescent="0.25">
      <c r="B43" s="589" t="s">
        <v>687</v>
      </c>
      <c r="C43" s="590"/>
      <c r="D43" s="590"/>
      <c r="E43" s="590"/>
      <c r="F43" s="590"/>
      <c r="G43" s="590"/>
      <c r="H43" s="590"/>
      <c r="I43" s="590"/>
      <c r="J43" s="590"/>
      <c r="K43" s="590"/>
      <c r="L43" s="590"/>
      <c r="M43" s="590"/>
      <c r="N43" s="590"/>
      <c r="O43" s="590"/>
      <c r="P43" s="590"/>
      <c r="Q43" s="591"/>
      <c r="R43" s="390"/>
      <c r="S43" s="196"/>
    </row>
    <row r="44" spans="2:19" ht="150" customHeight="1" x14ac:dyDescent="0.25">
      <c r="B44" s="592" t="s">
        <v>688</v>
      </c>
      <c r="C44" s="593"/>
      <c r="D44" s="593"/>
      <c r="E44" s="593"/>
      <c r="F44" s="593"/>
      <c r="G44" s="593"/>
      <c r="H44" s="593"/>
      <c r="I44" s="593"/>
      <c r="J44" s="593"/>
      <c r="K44" s="593"/>
      <c r="L44" s="593"/>
      <c r="M44" s="593"/>
      <c r="N44" s="593"/>
      <c r="O44" s="593"/>
      <c r="P44" s="593"/>
      <c r="Q44" s="594"/>
      <c r="R44" s="390"/>
      <c r="S44" s="196"/>
    </row>
    <row r="45" spans="2:19" ht="150" customHeight="1" x14ac:dyDescent="0.25">
      <c r="B45" s="600" t="s">
        <v>689</v>
      </c>
      <c r="C45" s="601"/>
      <c r="D45" s="601"/>
      <c r="E45" s="601"/>
      <c r="F45" s="601"/>
      <c r="G45" s="601"/>
      <c r="H45" s="601"/>
      <c r="I45" s="601"/>
      <c r="J45" s="601"/>
      <c r="K45" s="601"/>
      <c r="L45" s="601"/>
      <c r="M45" s="601"/>
      <c r="N45" s="601"/>
      <c r="O45" s="601"/>
      <c r="P45" s="601"/>
      <c r="Q45" s="602"/>
      <c r="R45" s="390"/>
      <c r="S45" s="196"/>
    </row>
    <row r="46" spans="2:19" x14ac:dyDescent="0.25">
      <c r="B46" s="844"/>
      <c r="C46" s="844"/>
      <c r="D46" s="844"/>
      <c r="E46" s="844"/>
      <c r="F46" s="844"/>
      <c r="G46" s="844"/>
      <c r="H46" s="844"/>
      <c r="I46" s="844"/>
      <c r="J46" s="844"/>
      <c r="K46" s="844"/>
      <c r="L46" s="844"/>
      <c r="M46" s="844"/>
      <c r="N46" s="844"/>
      <c r="O46" s="844"/>
      <c r="P46" s="844"/>
      <c r="Q46" s="844"/>
      <c r="R46" s="390"/>
      <c r="S46" s="196"/>
    </row>
    <row r="47" spans="2:19" x14ac:dyDescent="0.25">
      <c r="B47" s="670" t="s">
        <v>91</v>
      </c>
      <c r="C47" s="670"/>
      <c r="D47" s="670"/>
      <c r="E47" s="670"/>
      <c r="F47" s="670"/>
      <c r="G47" s="670"/>
      <c r="H47" s="670"/>
      <c r="I47" s="670"/>
      <c r="J47" s="670"/>
      <c r="K47" s="670"/>
      <c r="L47" s="670"/>
      <c r="M47" s="670"/>
      <c r="N47" s="670"/>
      <c r="O47" s="670"/>
      <c r="P47" s="670"/>
      <c r="Q47" s="670"/>
      <c r="R47" s="390"/>
      <c r="S47" s="196"/>
    </row>
    <row r="48" spans="2:19" ht="28.5" customHeight="1" x14ac:dyDescent="0.25">
      <c r="B48" s="237" t="str">
        <f>'Main Page'!$G$9</f>
        <v>2026-2027</v>
      </c>
      <c r="C48" s="238"/>
      <c r="D48" s="238" t="s">
        <v>49</v>
      </c>
      <c r="E48" s="238" t="str">
        <f>'Main Page'!$F$13</f>
        <v>Albemarle County Public Schools</v>
      </c>
      <c r="F48" s="238"/>
      <c r="G48" s="239"/>
      <c r="H48" s="239"/>
      <c r="I48" s="238" t="s">
        <v>48</v>
      </c>
      <c r="J48" s="240">
        <f>'Main Page'!$F$14</f>
        <v>2</v>
      </c>
      <c r="K48" s="446" t="str">
        <f>'Main Page'!$B$6</f>
        <v xml:space="preserve">Title III, Part A, Language Instruction for English Learners and Immigrant Students </v>
      </c>
      <c r="L48" s="446"/>
      <c r="M48" s="446"/>
      <c r="N48" s="446"/>
      <c r="O48" s="446"/>
      <c r="P48" s="446"/>
      <c r="Q48" s="446"/>
      <c r="R48" s="390"/>
      <c r="S48" s="196"/>
    </row>
    <row r="49" spans="2:19" ht="23.25" customHeight="1" thickBot="1" x14ac:dyDescent="0.3">
      <c r="B49" s="447" t="s">
        <v>270</v>
      </c>
      <c r="C49" s="447"/>
      <c r="D49" s="447"/>
      <c r="E49" s="447"/>
      <c r="F49" s="447"/>
      <c r="G49" s="447"/>
      <c r="H49" s="447"/>
      <c r="I49" s="447"/>
      <c r="J49" s="447"/>
      <c r="K49" s="447"/>
      <c r="L49" s="447"/>
      <c r="M49" s="447"/>
      <c r="N49" s="447"/>
      <c r="O49" s="447"/>
      <c r="P49" s="447"/>
      <c r="Q49" s="447"/>
      <c r="R49" s="390"/>
      <c r="S49" s="196"/>
    </row>
    <row r="50" spans="2:19" x14ac:dyDescent="0.25">
      <c r="B50" s="844"/>
      <c r="C50" s="844"/>
      <c r="D50" s="844"/>
      <c r="E50" s="844"/>
      <c r="F50" s="844"/>
      <c r="G50" s="844"/>
      <c r="H50" s="844"/>
      <c r="I50" s="844"/>
      <c r="J50" s="844"/>
      <c r="K50" s="844"/>
      <c r="L50" s="844"/>
      <c r="M50" s="844"/>
      <c r="N50" s="844"/>
      <c r="O50" s="844"/>
      <c r="P50" s="844"/>
      <c r="Q50" s="844"/>
      <c r="R50" s="390"/>
      <c r="S50" s="196"/>
    </row>
    <row r="51" spans="2:19" ht="27.75" customHeight="1" x14ac:dyDescent="0.25">
      <c r="B51" s="302" t="s">
        <v>552</v>
      </c>
      <c r="C51" s="823" t="s">
        <v>626</v>
      </c>
      <c r="D51" s="824"/>
      <c r="E51" s="824"/>
      <c r="F51" s="824"/>
      <c r="G51" s="824"/>
      <c r="H51" s="824"/>
      <c r="I51" s="824"/>
      <c r="J51" s="824"/>
      <c r="K51" s="824"/>
      <c r="L51" s="824"/>
      <c r="M51" s="824"/>
      <c r="N51" s="824"/>
      <c r="O51" s="824"/>
      <c r="P51" s="824"/>
      <c r="Q51" s="825"/>
      <c r="R51" s="390"/>
      <c r="S51" s="196"/>
    </row>
    <row r="52" spans="2:19" ht="202.5" customHeight="1" x14ac:dyDescent="0.25">
      <c r="B52" s="618" t="s">
        <v>690</v>
      </c>
      <c r="C52" s="619"/>
      <c r="D52" s="619"/>
      <c r="E52" s="619"/>
      <c r="F52" s="619"/>
      <c r="G52" s="619"/>
      <c r="H52" s="619"/>
      <c r="I52" s="619"/>
      <c r="J52" s="619"/>
      <c r="K52" s="619"/>
      <c r="L52" s="619"/>
      <c r="M52" s="619"/>
      <c r="N52" s="619"/>
      <c r="O52" s="619"/>
      <c r="P52" s="619"/>
      <c r="Q52" s="620"/>
      <c r="R52" s="390"/>
      <c r="S52" s="196"/>
    </row>
    <row r="53" spans="2:19" x14ac:dyDescent="0.25">
      <c r="B53" s="844"/>
      <c r="C53" s="844"/>
      <c r="D53" s="844"/>
      <c r="E53" s="844"/>
      <c r="F53" s="844"/>
      <c r="G53" s="844"/>
      <c r="H53" s="844"/>
      <c r="I53" s="844"/>
      <c r="J53" s="844"/>
      <c r="K53" s="844"/>
      <c r="L53" s="844"/>
      <c r="M53" s="844"/>
      <c r="N53" s="844"/>
      <c r="O53" s="844"/>
      <c r="P53" s="844"/>
      <c r="Q53" s="844"/>
      <c r="R53" s="390"/>
      <c r="S53" s="196"/>
    </row>
    <row r="54" spans="2:19" ht="41.25" customHeight="1" x14ac:dyDescent="0.25">
      <c r="B54" s="426" t="s">
        <v>589</v>
      </c>
      <c r="C54" s="426"/>
      <c r="D54" s="426"/>
      <c r="E54" s="426"/>
      <c r="F54" s="426"/>
      <c r="G54" s="426"/>
      <c r="H54" s="426"/>
      <c r="I54" s="426"/>
      <c r="J54" s="426"/>
      <c r="K54" s="426"/>
      <c r="L54" s="426"/>
      <c r="M54" s="426"/>
      <c r="N54" s="426"/>
      <c r="O54" s="426"/>
      <c r="P54" s="426"/>
      <c r="Q54" s="426"/>
      <c r="R54" s="390"/>
      <c r="S54" s="196"/>
    </row>
    <row r="55" spans="2:19" x14ac:dyDescent="0.25">
      <c r="B55" s="418"/>
      <c r="C55" s="418"/>
      <c r="D55" s="418"/>
      <c r="E55" s="418"/>
      <c r="F55" s="418"/>
      <c r="G55" s="418"/>
      <c r="H55" s="418"/>
      <c r="I55" s="418"/>
      <c r="J55" s="418"/>
      <c r="K55" s="418"/>
      <c r="L55" s="418"/>
      <c r="M55" s="418"/>
      <c r="N55" s="418"/>
      <c r="O55" s="418"/>
      <c r="P55" s="418"/>
      <c r="Q55" s="418"/>
      <c r="R55" s="390"/>
      <c r="S55" s="196"/>
    </row>
    <row r="56" spans="2:19" ht="44.25" customHeight="1" x14ac:dyDescent="0.25">
      <c r="B56" s="302" t="s">
        <v>551</v>
      </c>
      <c r="C56" s="823" t="s">
        <v>633</v>
      </c>
      <c r="D56" s="824"/>
      <c r="E56" s="824"/>
      <c r="F56" s="824"/>
      <c r="G56" s="824"/>
      <c r="H56" s="824"/>
      <c r="I56" s="824"/>
      <c r="J56" s="824"/>
      <c r="K56" s="824"/>
      <c r="L56" s="824"/>
      <c r="M56" s="824"/>
      <c r="N56" s="824"/>
      <c r="O56" s="824"/>
      <c r="P56" s="824"/>
      <c r="Q56" s="825"/>
      <c r="R56" s="390"/>
      <c r="S56" s="196"/>
    </row>
    <row r="57" spans="2:19" ht="202.5" customHeight="1" x14ac:dyDescent="0.25">
      <c r="B57" s="618" t="s">
        <v>691</v>
      </c>
      <c r="C57" s="619"/>
      <c r="D57" s="619"/>
      <c r="E57" s="619"/>
      <c r="F57" s="619"/>
      <c r="G57" s="619"/>
      <c r="H57" s="619"/>
      <c r="I57" s="619"/>
      <c r="J57" s="619"/>
      <c r="K57" s="619"/>
      <c r="L57" s="619"/>
      <c r="M57" s="619"/>
      <c r="N57" s="619"/>
      <c r="O57" s="619"/>
      <c r="P57" s="619"/>
      <c r="Q57" s="620"/>
      <c r="R57" s="390"/>
      <c r="S57" s="196"/>
    </row>
    <row r="58" spans="2:19" x14ac:dyDescent="0.25">
      <c r="B58" s="394"/>
      <c r="C58" s="394"/>
      <c r="D58" s="394"/>
      <c r="E58" s="394"/>
      <c r="F58" s="394"/>
      <c r="G58" s="394"/>
      <c r="H58" s="394"/>
      <c r="I58" s="394"/>
      <c r="J58" s="394"/>
      <c r="K58" s="394"/>
      <c r="L58" s="394"/>
      <c r="M58" s="394"/>
      <c r="N58" s="394"/>
      <c r="O58" s="394"/>
      <c r="P58" s="394"/>
      <c r="Q58" s="394"/>
      <c r="R58" s="390"/>
      <c r="S58" s="196"/>
    </row>
    <row r="59" spans="2:19" ht="43.5" customHeight="1" x14ac:dyDescent="0.25">
      <c r="B59" s="302" t="s">
        <v>550</v>
      </c>
      <c r="C59" s="823" t="s">
        <v>590</v>
      </c>
      <c r="D59" s="824"/>
      <c r="E59" s="824"/>
      <c r="F59" s="824"/>
      <c r="G59" s="824"/>
      <c r="H59" s="824"/>
      <c r="I59" s="824"/>
      <c r="J59" s="824"/>
      <c r="K59" s="824"/>
      <c r="L59" s="824"/>
      <c r="M59" s="824"/>
      <c r="N59" s="824"/>
      <c r="O59" s="824"/>
      <c r="P59" s="824"/>
      <c r="Q59" s="825"/>
      <c r="R59" s="390"/>
      <c r="S59" s="196"/>
    </row>
    <row r="60" spans="2:19" ht="202.5" customHeight="1" x14ac:dyDescent="0.25">
      <c r="B60" s="618" t="s">
        <v>692</v>
      </c>
      <c r="C60" s="619"/>
      <c r="D60" s="619"/>
      <c r="E60" s="619"/>
      <c r="F60" s="619"/>
      <c r="G60" s="619"/>
      <c r="H60" s="619"/>
      <c r="I60" s="619"/>
      <c r="J60" s="619"/>
      <c r="K60" s="619"/>
      <c r="L60" s="619"/>
      <c r="M60" s="619"/>
      <c r="N60" s="619"/>
      <c r="O60" s="619"/>
      <c r="P60" s="619"/>
      <c r="Q60" s="620"/>
      <c r="R60" s="390"/>
      <c r="S60" s="196"/>
    </row>
    <row r="61" spans="2:19" x14ac:dyDescent="0.25">
      <c r="B61" s="303"/>
      <c r="C61" s="303"/>
      <c r="D61" s="303"/>
      <c r="E61" s="303"/>
      <c r="F61" s="303"/>
      <c r="G61" s="303"/>
      <c r="H61" s="303"/>
      <c r="I61" s="303"/>
      <c r="J61" s="303"/>
      <c r="K61" s="303"/>
      <c r="L61" s="303"/>
      <c r="M61" s="303"/>
      <c r="N61" s="303"/>
      <c r="O61" s="303"/>
      <c r="P61" s="303"/>
      <c r="Q61" s="303"/>
      <c r="R61" s="390"/>
      <c r="S61" s="196"/>
    </row>
    <row r="62" spans="2:19" x14ac:dyDescent="0.25">
      <c r="B62" s="670" t="s">
        <v>87</v>
      </c>
      <c r="C62" s="670"/>
      <c r="D62" s="670"/>
      <c r="E62" s="670"/>
      <c r="F62" s="670"/>
      <c r="G62" s="670"/>
      <c r="H62" s="670"/>
      <c r="I62" s="670"/>
      <c r="J62" s="670"/>
      <c r="K62" s="670"/>
      <c r="L62" s="670"/>
      <c r="M62" s="670"/>
      <c r="N62" s="670"/>
      <c r="O62" s="670"/>
      <c r="P62" s="670"/>
      <c r="Q62" s="670"/>
      <c r="R62" s="390"/>
      <c r="S62" s="196"/>
    </row>
    <row r="63" spans="2:19" ht="30" customHeight="1" x14ac:dyDescent="0.25">
      <c r="B63" s="237" t="str">
        <f>'Main Page'!$G$9</f>
        <v>2026-2027</v>
      </c>
      <c r="C63" s="238"/>
      <c r="D63" s="238" t="s">
        <v>49</v>
      </c>
      <c r="E63" s="238" t="str">
        <f>'Main Page'!$F$13</f>
        <v>Albemarle County Public Schools</v>
      </c>
      <c r="F63" s="238"/>
      <c r="G63" s="239"/>
      <c r="H63" s="239"/>
      <c r="I63" s="238" t="s">
        <v>48</v>
      </c>
      <c r="J63" s="240">
        <f>'Main Page'!$F$14</f>
        <v>2</v>
      </c>
      <c r="K63" s="446" t="str">
        <f>'Main Page'!$B$6</f>
        <v xml:space="preserve">Title III, Part A, Language Instruction for English Learners and Immigrant Students </v>
      </c>
      <c r="L63" s="446"/>
      <c r="M63" s="446"/>
      <c r="N63" s="446"/>
      <c r="O63" s="446"/>
      <c r="P63" s="446"/>
      <c r="Q63" s="446"/>
      <c r="R63" s="390"/>
      <c r="S63" s="196"/>
    </row>
    <row r="64" spans="2:19" ht="24.75" customHeight="1" thickBot="1" x14ac:dyDescent="0.3">
      <c r="B64" s="447" t="s">
        <v>270</v>
      </c>
      <c r="C64" s="447"/>
      <c r="D64" s="447"/>
      <c r="E64" s="447"/>
      <c r="F64" s="447"/>
      <c r="G64" s="447"/>
      <c r="H64" s="447"/>
      <c r="I64" s="447"/>
      <c r="J64" s="447"/>
      <c r="K64" s="447"/>
      <c r="L64" s="447"/>
      <c r="M64" s="447"/>
      <c r="N64" s="447"/>
      <c r="O64" s="447"/>
      <c r="P64" s="447"/>
      <c r="Q64" s="447"/>
      <c r="R64" s="390"/>
      <c r="S64" s="196"/>
    </row>
    <row r="65" spans="2:19" x14ac:dyDescent="0.25">
      <c r="B65" s="295"/>
      <c r="C65" s="295"/>
      <c r="D65" s="295"/>
      <c r="E65" s="295"/>
      <c r="F65" s="295"/>
      <c r="G65" s="295"/>
      <c r="H65" s="295"/>
      <c r="I65" s="295"/>
      <c r="J65" s="295"/>
      <c r="K65" s="295"/>
      <c r="L65" s="295"/>
      <c r="M65" s="295"/>
      <c r="N65" s="295"/>
      <c r="O65" s="295"/>
      <c r="P65" s="295"/>
      <c r="Q65" s="295"/>
      <c r="R65" s="390"/>
      <c r="S65" s="196"/>
    </row>
    <row r="66" spans="2:19" ht="13.8" x14ac:dyDescent="0.25">
      <c r="B66" s="849" t="s">
        <v>272</v>
      </c>
      <c r="C66" s="849"/>
      <c r="D66" s="849"/>
      <c r="E66" s="849"/>
      <c r="F66" s="849"/>
      <c r="G66" s="849"/>
      <c r="H66" s="849"/>
      <c r="I66" s="849"/>
      <c r="J66" s="849"/>
      <c r="K66" s="849"/>
      <c r="L66" s="849"/>
      <c r="M66" s="849"/>
      <c r="N66" s="849"/>
      <c r="O66" s="849"/>
      <c r="P66" s="849"/>
      <c r="Q66" s="849"/>
      <c r="R66" s="390"/>
      <c r="S66" s="196"/>
    </row>
    <row r="67" spans="2:19" ht="64.5" customHeight="1" x14ac:dyDescent="0.25">
      <c r="B67" s="426" t="s">
        <v>591</v>
      </c>
      <c r="C67" s="426"/>
      <c r="D67" s="426"/>
      <c r="E67" s="426"/>
      <c r="F67" s="426"/>
      <c r="G67" s="426"/>
      <c r="H67" s="426"/>
      <c r="I67" s="426"/>
      <c r="J67" s="426"/>
      <c r="K67" s="426"/>
      <c r="L67" s="426"/>
      <c r="M67" s="426"/>
      <c r="N67" s="426"/>
      <c r="O67" s="426"/>
      <c r="P67" s="426"/>
      <c r="Q67" s="426"/>
      <c r="R67" s="390"/>
      <c r="S67" s="196"/>
    </row>
    <row r="68" spans="2:19" x14ac:dyDescent="0.25">
      <c r="B68" s="295"/>
      <c r="C68" s="295"/>
      <c r="D68" s="295"/>
      <c r="E68" s="295"/>
      <c r="F68" s="295"/>
      <c r="G68" s="295"/>
      <c r="H68" s="295"/>
      <c r="I68" s="295"/>
      <c r="J68" s="295"/>
      <c r="K68" s="295"/>
      <c r="L68" s="295"/>
      <c r="M68" s="295"/>
      <c r="N68" s="295"/>
      <c r="O68" s="295"/>
      <c r="P68" s="295"/>
      <c r="Q68" s="295"/>
      <c r="R68" s="390"/>
      <c r="S68" s="196"/>
    </row>
    <row r="69" spans="2:19" ht="79.5" customHeight="1" x14ac:dyDescent="0.25">
      <c r="B69" s="302" t="s">
        <v>549</v>
      </c>
      <c r="C69" s="823" t="s">
        <v>634</v>
      </c>
      <c r="D69" s="824"/>
      <c r="E69" s="824"/>
      <c r="F69" s="824"/>
      <c r="G69" s="824"/>
      <c r="H69" s="824"/>
      <c r="I69" s="824"/>
      <c r="J69" s="824"/>
      <c r="K69" s="824"/>
      <c r="L69" s="824"/>
      <c r="M69" s="824"/>
      <c r="N69" s="824"/>
      <c r="O69" s="824"/>
      <c r="P69" s="824"/>
      <c r="Q69" s="825"/>
      <c r="R69" s="390"/>
      <c r="S69" s="196"/>
    </row>
    <row r="70" spans="2:19" ht="202.5" customHeight="1" x14ac:dyDescent="0.25">
      <c r="B70" s="618" t="s">
        <v>693</v>
      </c>
      <c r="C70" s="619"/>
      <c r="D70" s="619"/>
      <c r="E70" s="619"/>
      <c r="F70" s="619"/>
      <c r="G70" s="619"/>
      <c r="H70" s="619"/>
      <c r="I70" s="619"/>
      <c r="J70" s="619"/>
      <c r="K70" s="619"/>
      <c r="L70" s="619"/>
      <c r="M70" s="619"/>
      <c r="N70" s="619"/>
      <c r="O70" s="619"/>
      <c r="P70" s="619"/>
      <c r="Q70" s="620"/>
      <c r="R70" s="390"/>
      <c r="S70" s="196"/>
    </row>
    <row r="71" spans="2:19" x14ac:dyDescent="0.25">
      <c r="B71" s="844"/>
      <c r="C71" s="844"/>
      <c r="D71" s="844"/>
      <c r="E71" s="844"/>
      <c r="F71" s="844"/>
      <c r="G71" s="844"/>
      <c r="H71" s="844"/>
      <c r="I71" s="844"/>
      <c r="J71" s="844"/>
      <c r="K71" s="844"/>
      <c r="L71" s="844"/>
      <c r="M71" s="844"/>
      <c r="N71" s="844"/>
      <c r="O71" s="844"/>
      <c r="P71" s="844"/>
      <c r="Q71" s="844"/>
      <c r="R71" s="390"/>
      <c r="S71" s="196"/>
    </row>
    <row r="72" spans="2:19" ht="57" customHeight="1" x14ac:dyDescent="0.25">
      <c r="B72" s="302" t="s">
        <v>548</v>
      </c>
      <c r="C72" s="823" t="s">
        <v>635</v>
      </c>
      <c r="D72" s="824"/>
      <c r="E72" s="824"/>
      <c r="F72" s="824"/>
      <c r="G72" s="824"/>
      <c r="H72" s="824"/>
      <c r="I72" s="824"/>
      <c r="J72" s="824"/>
      <c r="K72" s="824"/>
      <c r="L72" s="824"/>
      <c r="M72" s="824"/>
      <c r="N72" s="824"/>
      <c r="O72" s="824"/>
      <c r="P72" s="824"/>
      <c r="Q72" s="825"/>
      <c r="R72" s="390"/>
      <c r="S72" s="196"/>
    </row>
    <row r="73" spans="2:19" ht="202.5" customHeight="1" x14ac:dyDescent="0.25">
      <c r="B73" s="618" t="s">
        <v>694</v>
      </c>
      <c r="C73" s="619"/>
      <c r="D73" s="619"/>
      <c r="E73" s="619"/>
      <c r="F73" s="619"/>
      <c r="G73" s="619"/>
      <c r="H73" s="619"/>
      <c r="I73" s="619"/>
      <c r="J73" s="619"/>
      <c r="K73" s="619"/>
      <c r="L73" s="619"/>
      <c r="M73" s="619"/>
      <c r="N73" s="619"/>
      <c r="O73" s="619"/>
      <c r="P73" s="619"/>
      <c r="Q73" s="620"/>
      <c r="R73" s="390"/>
      <c r="S73" s="196"/>
    </row>
    <row r="74" spans="2:19" x14ac:dyDescent="0.25">
      <c r="B74" s="844"/>
      <c r="C74" s="844"/>
      <c r="D74" s="844"/>
      <c r="E74" s="844"/>
      <c r="F74" s="844"/>
      <c r="G74" s="844"/>
      <c r="H74" s="844"/>
      <c r="I74" s="844"/>
      <c r="J74" s="844"/>
      <c r="K74" s="844"/>
      <c r="L74" s="844"/>
      <c r="M74" s="844"/>
      <c r="N74" s="844"/>
      <c r="O74" s="844"/>
      <c r="P74" s="844"/>
      <c r="Q74" s="844"/>
      <c r="R74" s="390"/>
      <c r="S74" s="196"/>
    </row>
    <row r="75" spans="2:19" ht="66" customHeight="1" x14ac:dyDescent="0.25">
      <c r="B75" s="302" t="s">
        <v>547</v>
      </c>
      <c r="C75" s="823" t="s">
        <v>636</v>
      </c>
      <c r="D75" s="824"/>
      <c r="E75" s="824"/>
      <c r="F75" s="824"/>
      <c r="G75" s="824"/>
      <c r="H75" s="824"/>
      <c r="I75" s="824"/>
      <c r="J75" s="824"/>
      <c r="K75" s="824"/>
      <c r="L75" s="824"/>
      <c r="M75" s="824"/>
      <c r="N75" s="824"/>
      <c r="O75" s="824"/>
      <c r="P75" s="824"/>
      <c r="Q75" s="825"/>
      <c r="R75" s="390"/>
      <c r="S75" s="196"/>
    </row>
    <row r="76" spans="2:19" ht="198.75" customHeight="1" x14ac:dyDescent="0.25">
      <c r="B76" s="618" t="s">
        <v>695</v>
      </c>
      <c r="C76" s="619"/>
      <c r="D76" s="619"/>
      <c r="E76" s="619"/>
      <c r="F76" s="619"/>
      <c r="G76" s="619"/>
      <c r="H76" s="619"/>
      <c r="I76" s="619"/>
      <c r="J76" s="619"/>
      <c r="K76" s="619"/>
      <c r="L76" s="619"/>
      <c r="M76" s="619"/>
      <c r="N76" s="619"/>
      <c r="O76" s="619"/>
      <c r="P76" s="619"/>
      <c r="Q76" s="620"/>
      <c r="R76" s="390"/>
      <c r="S76" s="196"/>
    </row>
    <row r="77" spans="2:19" x14ac:dyDescent="0.25">
      <c r="B77" s="670" t="s">
        <v>101</v>
      </c>
      <c r="C77" s="670"/>
      <c r="D77" s="670"/>
      <c r="E77" s="670"/>
      <c r="F77" s="670"/>
      <c r="G77" s="670"/>
      <c r="H77" s="670"/>
      <c r="I77" s="670"/>
      <c r="J77" s="670"/>
      <c r="K77" s="670"/>
      <c r="L77" s="670"/>
      <c r="M77" s="670"/>
      <c r="N77" s="670"/>
      <c r="O77" s="670"/>
      <c r="P77" s="670"/>
      <c r="Q77" s="670"/>
      <c r="R77" s="390"/>
      <c r="S77" s="196"/>
    </row>
    <row r="78" spans="2:19" ht="24.75" customHeight="1" x14ac:dyDescent="0.25">
      <c r="B78" s="237" t="str">
        <f>'Main Page'!$G$9</f>
        <v>2026-2027</v>
      </c>
      <c r="C78" s="238"/>
      <c r="D78" s="238" t="s">
        <v>49</v>
      </c>
      <c r="E78" s="238" t="str">
        <f>'Main Page'!$F$13</f>
        <v>Albemarle County Public Schools</v>
      </c>
      <c r="F78" s="238"/>
      <c r="G78" s="239"/>
      <c r="H78" s="239"/>
      <c r="I78" s="238" t="s">
        <v>48</v>
      </c>
      <c r="J78" s="240">
        <f>'Main Page'!$F$14</f>
        <v>2</v>
      </c>
      <c r="K78" s="446" t="str">
        <f>'Main Page'!$B$6</f>
        <v xml:space="preserve">Title III, Part A, Language Instruction for English Learners and Immigrant Students </v>
      </c>
      <c r="L78" s="446"/>
      <c r="M78" s="446"/>
      <c r="N78" s="446"/>
      <c r="O78" s="446"/>
      <c r="P78" s="446"/>
      <c r="Q78" s="446"/>
      <c r="R78" s="390"/>
      <c r="S78" s="196"/>
    </row>
    <row r="79" spans="2:19" ht="21.75" customHeight="1" thickBot="1" x14ac:dyDescent="0.3">
      <c r="B79" s="447" t="s">
        <v>592</v>
      </c>
      <c r="C79" s="447"/>
      <c r="D79" s="447"/>
      <c r="E79" s="447"/>
      <c r="F79" s="447"/>
      <c r="G79" s="447"/>
      <c r="H79" s="447"/>
      <c r="I79" s="447"/>
      <c r="J79" s="447"/>
      <c r="K79" s="447"/>
      <c r="L79" s="447"/>
      <c r="M79" s="447"/>
      <c r="N79" s="447"/>
      <c r="O79" s="447"/>
      <c r="P79" s="447"/>
      <c r="Q79" s="447"/>
      <c r="R79" s="390"/>
      <c r="S79" s="196"/>
    </row>
    <row r="80" spans="2:19" x14ac:dyDescent="0.25">
      <c r="B80" s="394"/>
      <c r="C80" s="394"/>
      <c r="D80" s="394"/>
      <c r="E80" s="394"/>
      <c r="F80" s="394"/>
      <c r="G80" s="394"/>
      <c r="H80" s="394"/>
      <c r="I80" s="394"/>
      <c r="J80" s="394"/>
      <c r="K80" s="394"/>
      <c r="L80" s="394"/>
      <c r="M80" s="394"/>
      <c r="N80" s="394"/>
      <c r="O80" s="394"/>
      <c r="P80" s="394"/>
      <c r="Q80" s="394"/>
      <c r="R80" s="390"/>
      <c r="S80" s="196"/>
    </row>
    <row r="81" spans="2:19" ht="13.8" x14ac:dyDescent="0.25">
      <c r="B81" s="424" t="s">
        <v>279</v>
      </c>
      <c r="C81" s="424"/>
      <c r="D81" s="424"/>
      <c r="E81" s="424"/>
      <c r="F81" s="424"/>
      <c r="G81" s="424"/>
      <c r="H81" s="424"/>
      <c r="I81" s="424"/>
      <c r="J81" s="424"/>
      <c r="K81" s="424"/>
      <c r="L81" s="424"/>
      <c r="M81" s="424"/>
      <c r="N81" s="424"/>
      <c r="O81" s="424"/>
      <c r="P81" s="424"/>
      <c r="Q81" s="424"/>
      <c r="R81" s="390"/>
      <c r="S81" s="196"/>
    </row>
    <row r="82" spans="2:19" ht="27.75" customHeight="1" x14ac:dyDescent="0.25">
      <c r="B82" s="865" t="str">
        <f>"Sec. 3115(c)(1)(2)(3) – LEA Required Subgrant Activities Respond YES or NO using the dropdowns if Title III funds will be used this year (" &amp; 'Main Page'!G9&amp; ") to support required activities. Refer to the Title III Budget Tab and the Title III Program Narrative Tab boxes 8-11 to support your responses."</f>
        <v>Sec. 3115(c)(1)(2)(3) – LEA Required Subgrant Activities Respond YES or NO using the dropdowns if Title III funds will be used this year (2026-2027) to support required activities. Refer to the Title III Budget Tab and the Title III Program Narrative Tab boxes 8-11 to support your responses.</v>
      </c>
      <c r="C82" s="865"/>
      <c r="D82" s="865"/>
      <c r="E82" s="865"/>
      <c r="F82" s="865"/>
      <c r="G82" s="865"/>
      <c r="H82" s="865"/>
      <c r="I82" s="865"/>
      <c r="J82" s="865"/>
      <c r="K82" s="865"/>
      <c r="L82" s="865"/>
      <c r="M82" s="865"/>
      <c r="N82" s="865"/>
      <c r="O82" s="865"/>
      <c r="P82" s="865"/>
      <c r="Q82" s="865"/>
      <c r="R82" s="390"/>
      <c r="S82" s="196"/>
    </row>
    <row r="83" spans="2:19" x14ac:dyDescent="0.25">
      <c r="B83" s="394"/>
      <c r="C83" s="394"/>
      <c r="D83" s="394"/>
      <c r="E83" s="394"/>
      <c r="F83" s="394"/>
      <c r="G83" s="394"/>
      <c r="H83" s="394"/>
      <c r="I83" s="394"/>
      <c r="J83" s="394"/>
      <c r="K83" s="394"/>
      <c r="L83" s="394"/>
      <c r="M83" s="394"/>
      <c r="N83" s="394"/>
      <c r="O83" s="394"/>
      <c r="P83" s="394"/>
      <c r="Q83" s="394"/>
      <c r="R83" s="390"/>
      <c r="S83" s="196"/>
    </row>
    <row r="84" spans="2:19" x14ac:dyDescent="0.25">
      <c r="B84" s="850" t="s">
        <v>280</v>
      </c>
      <c r="C84" s="850"/>
      <c r="D84" s="850"/>
      <c r="E84" s="850"/>
      <c r="F84" s="850"/>
      <c r="G84" s="850"/>
      <c r="H84" s="850"/>
      <c r="I84" s="850"/>
      <c r="J84" s="850"/>
      <c r="K84" s="850"/>
      <c r="L84" s="850"/>
      <c r="M84" s="850"/>
      <c r="N84" s="850"/>
      <c r="O84" s="850"/>
      <c r="P84" s="850"/>
      <c r="Q84" s="850"/>
      <c r="R84" s="390"/>
      <c r="S84" s="196"/>
    </row>
    <row r="85" spans="2:19" ht="115.5" customHeight="1" x14ac:dyDescent="0.25">
      <c r="B85" s="867" t="s">
        <v>593</v>
      </c>
      <c r="C85" s="867"/>
      <c r="D85" s="867"/>
      <c r="E85" s="867"/>
      <c r="F85" s="867"/>
      <c r="G85" s="867"/>
      <c r="H85" s="867"/>
      <c r="I85" s="867"/>
      <c r="J85" s="867"/>
      <c r="K85" s="867"/>
      <c r="L85" s="867"/>
      <c r="M85" s="867"/>
      <c r="N85" s="629" t="str">
        <f>"Respond YES or NO using the dropdowns if Title III funds will be used this year (" &amp; 'Main Page'!G9 &amp; ") to support required activities. 
Refer to the Title III Budget Tab and the Title III Program Narrative Tab boxes 
8-11 to support your response."</f>
        <v>Respond YES or NO using the dropdowns if Title III funds will be used this year (2026-2027) to support required activities. 
Refer to the Title III Budget Tab and the Title III Program Narrative Tab boxes 
8-11 to support your response.</v>
      </c>
      <c r="O85" s="629"/>
      <c r="P85" s="629"/>
      <c r="Q85" s="629"/>
      <c r="R85" s="390"/>
      <c r="S85" s="196"/>
    </row>
    <row r="86" spans="2:19" ht="39.75" customHeight="1" x14ac:dyDescent="0.25">
      <c r="B86" s="597" t="s">
        <v>595</v>
      </c>
      <c r="C86" s="598"/>
      <c r="D86" s="598"/>
      <c r="E86" s="598"/>
      <c r="F86" s="598"/>
      <c r="G86" s="598"/>
      <c r="H86" s="598"/>
      <c r="I86" s="598"/>
      <c r="J86" s="598"/>
      <c r="K86" s="598"/>
      <c r="L86" s="598"/>
      <c r="M86" s="599"/>
      <c r="N86" s="854" t="s">
        <v>27</v>
      </c>
      <c r="O86" s="855"/>
      <c r="P86" s="855"/>
      <c r="Q86" s="856"/>
      <c r="R86" s="390"/>
      <c r="S86" s="196"/>
    </row>
    <row r="87" spans="2:19" ht="15" customHeight="1" x14ac:dyDescent="0.25">
      <c r="B87" s="597" t="s">
        <v>596</v>
      </c>
      <c r="C87" s="598"/>
      <c r="D87" s="598"/>
      <c r="E87" s="598"/>
      <c r="F87" s="598"/>
      <c r="G87" s="598"/>
      <c r="H87" s="598"/>
      <c r="I87" s="598"/>
      <c r="J87" s="598"/>
      <c r="K87" s="598"/>
      <c r="L87" s="598"/>
      <c r="M87" s="599"/>
      <c r="N87" s="854" t="s">
        <v>27</v>
      </c>
      <c r="O87" s="855"/>
      <c r="P87" s="855"/>
      <c r="Q87" s="856"/>
      <c r="R87" s="390"/>
      <c r="S87" s="196"/>
    </row>
    <row r="88" spans="2:19" ht="24.75" customHeight="1" x14ac:dyDescent="0.25">
      <c r="B88" s="597" t="s">
        <v>594</v>
      </c>
      <c r="C88" s="598"/>
      <c r="D88" s="598"/>
      <c r="E88" s="598"/>
      <c r="F88" s="598"/>
      <c r="G88" s="598"/>
      <c r="H88" s="598"/>
      <c r="I88" s="598"/>
      <c r="J88" s="598"/>
      <c r="K88" s="598"/>
      <c r="L88" s="598"/>
      <c r="M88" s="599"/>
      <c r="N88" s="854" t="s">
        <v>27</v>
      </c>
      <c r="O88" s="855"/>
      <c r="P88" s="855"/>
      <c r="Q88" s="856"/>
      <c r="R88" s="390"/>
      <c r="S88" s="196"/>
    </row>
    <row r="89" spans="2:19" ht="15" customHeight="1" x14ac:dyDescent="0.25">
      <c r="B89" s="597" t="s">
        <v>597</v>
      </c>
      <c r="C89" s="598"/>
      <c r="D89" s="598"/>
      <c r="E89" s="598"/>
      <c r="F89" s="598"/>
      <c r="G89" s="598"/>
      <c r="H89" s="598"/>
      <c r="I89" s="598"/>
      <c r="J89" s="598"/>
      <c r="K89" s="598"/>
      <c r="L89" s="598"/>
      <c r="M89" s="599"/>
      <c r="N89" s="854" t="s">
        <v>27</v>
      </c>
      <c r="O89" s="855"/>
      <c r="P89" s="855"/>
      <c r="Q89" s="856"/>
      <c r="R89" s="390"/>
      <c r="S89" s="196"/>
    </row>
    <row r="90" spans="2:19" x14ac:dyDescent="0.25">
      <c r="B90" s="844"/>
      <c r="C90" s="844"/>
      <c r="D90" s="844"/>
      <c r="E90" s="844"/>
      <c r="F90" s="844"/>
      <c r="G90" s="844"/>
      <c r="H90" s="844"/>
      <c r="I90" s="844"/>
      <c r="J90" s="844"/>
      <c r="K90" s="844"/>
      <c r="L90" s="844"/>
      <c r="M90" s="844"/>
      <c r="N90" s="844"/>
      <c r="O90" s="844"/>
      <c r="P90" s="844"/>
      <c r="Q90" s="844"/>
      <c r="R90" s="390"/>
      <c r="S90" s="196"/>
    </row>
    <row r="91" spans="2:19" ht="13.8" x14ac:dyDescent="0.25">
      <c r="B91" s="424" t="s">
        <v>598</v>
      </c>
      <c r="C91" s="424"/>
      <c r="D91" s="424"/>
      <c r="E91" s="424"/>
      <c r="F91" s="424"/>
      <c r="G91" s="424"/>
      <c r="H91" s="424"/>
      <c r="I91" s="424"/>
      <c r="J91" s="424"/>
      <c r="K91" s="424"/>
      <c r="L91" s="424"/>
      <c r="M91" s="424"/>
      <c r="N91" s="424"/>
      <c r="O91" s="424"/>
      <c r="P91" s="424"/>
      <c r="Q91" s="424"/>
      <c r="R91" s="390"/>
      <c r="S91" s="196"/>
    </row>
    <row r="92" spans="2:19" x14ac:dyDescent="0.25">
      <c r="B92" s="253"/>
      <c r="C92" s="253"/>
      <c r="D92" s="253"/>
      <c r="E92" s="253"/>
      <c r="F92" s="253"/>
      <c r="G92" s="253"/>
      <c r="H92" s="253"/>
      <c r="I92" s="253"/>
      <c r="J92" s="253"/>
      <c r="K92" s="253"/>
      <c r="L92" s="253"/>
      <c r="M92" s="253"/>
      <c r="N92" s="253"/>
      <c r="O92" s="253"/>
      <c r="P92" s="253"/>
      <c r="Q92" s="253"/>
      <c r="R92" s="390"/>
      <c r="S92" s="196"/>
    </row>
    <row r="93" spans="2:19" x14ac:dyDescent="0.25">
      <c r="B93" s="521" t="s">
        <v>281</v>
      </c>
      <c r="C93" s="521"/>
      <c r="D93" s="521"/>
      <c r="E93" s="521"/>
      <c r="F93" s="521"/>
      <c r="G93" s="521"/>
      <c r="H93" s="521"/>
      <c r="I93" s="521"/>
      <c r="J93" s="521"/>
      <c r="K93" s="521"/>
      <c r="L93" s="521"/>
      <c r="M93" s="521"/>
      <c r="N93" s="521"/>
      <c r="O93" s="521"/>
      <c r="P93" s="521"/>
      <c r="Q93" s="521"/>
      <c r="R93" s="390"/>
      <c r="S93" s="196"/>
    </row>
    <row r="94" spans="2:19" ht="36" customHeight="1" x14ac:dyDescent="0.25">
      <c r="B94" s="851" t="s">
        <v>599</v>
      </c>
      <c r="C94" s="852"/>
      <c r="D94" s="852"/>
      <c r="E94" s="852"/>
      <c r="F94" s="852"/>
      <c r="G94" s="852"/>
      <c r="H94" s="852"/>
      <c r="I94" s="852"/>
      <c r="J94" s="852"/>
      <c r="K94" s="852"/>
      <c r="L94" s="852"/>
      <c r="M94" s="853"/>
      <c r="N94" s="533" t="str">
        <f>"Place an X to Show How Funds Will be Used This Year
(" &amp; 'Main Page'!G9 &amp; ") "</f>
        <v xml:space="preserve">Place an X to Show How Funds Will be Used This Year
(2026-2027) </v>
      </c>
      <c r="O94" s="534"/>
      <c r="P94" s="534"/>
      <c r="Q94" s="535"/>
      <c r="R94" s="390"/>
      <c r="S94" s="196"/>
    </row>
    <row r="95" spans="2:19" ht="15" customHeight="1" x14ac:dyDescent="0.25">
      <c r="B95" s="839" t="s">
        <v>600</v>
      </c>
      <c r="C95" s="840"/>
      <c r="D95" s="840"/>
      <c r="E95" s="840"/>
      <c r="F95" s="840"/>
      <c r="G95" s="840"/>
      <c r="H95" s="840"/>
      <c r="I95" s="840"/>
      <c r="J95" s="840"/>
      <c r="K95" s="840"/>
      <c r="L95" s="840"/>
      <c r="M95" s="841"/>
      <c r="N95" s="854" t="s">
        <v>666</v>
      </c>
      <c r="O95" s="855"/>
      <c r="P95" s="855"/>
      <c r="Q95" s="856"/>
      <c r="R95" s="390"/>
      <c r="S95" s="196"/>
    </row>
    <row r="96" spans="2:19" ht="15" customHeight="1" x14ac:dyDescent="0.25">
      <c r="B96" s="839" t="s">
        <v>601</v>
      </c>
      <c r="C96" s="840"/>
      <c r="D96" s="840"/>
      <c r="E96" s="840"/>
      <c r="F96" s="840"/>
      <c r="G96" s="840"/>
      <c r="H96" s="840"/>
      <c r="I96" s="840"/>
      <c r="J96" s="840"/>
      <c r="K96" s="840"/>
      <c r="L96" s="840"/>
      <c r="M96" s="841"/>
      <c r="N96" s="854"/>
      <c r="O96" s="855"/>
      <c r="P96" s="855"/>
      <c r="Q96" s="856"/>
      <c r="R96" s="390"/>
      <c r="S96" s="196"/>
    </row>
    <row r="97" spans="2:19" ht="15" customHeight="1" x14ac:dyDescent="0.25">
      <c r="B97" s="839" t="s">
        <v>602</v>
      </c>
      <c r="C97" s="840"/>
      <c r="D97" s="840"/>
      <c r="E97" s="840"/>
      <c r="F97" s="840"/>
      <c r="G97" s="840"/>
      <c r="H97" s="840"/>
      <c r="I97" s="840"/>
      <c r="J97" s="840"/>
      <c r="K97" s="840"/>
      <c r="L97" s="840"/>
      <c r="M97" s="841"/>
      <c r="N97" s="854"/>
      <c r="O97" s="855"/>
      <c r="P97" s="855"/>
      <c r="Q97" s="856"/>
      <c r="R97" s="390"/>
      <c r="S97" s="196"/>
    </row>
    <row r="98" spans="2:19" ht="15" customHeight="1" x14ac:dyDescent="0.25">
      <c r="B98" s="839" t="s">
        <v>603</v>
      </c>
      <c r="C98" s="840"/>
      <c r="D98" s="840"/>
      <c r="E98" s="840"/>
      <c r="F98" s="840"/>
      <c r="G98" s="840"/>
      <c r="H98" s="840"/>
      <c r="I98" s="840"/>
      <c r="J98" s="840"/>
      <c r="K98" s="840"/>
      <c r="L98" s="840"/>
      <c r="M98" s="841"/>
      <c r="N98" s="854" t="s">
        <v>666</v>
      </c>
      <c r="O98" s="855"/>
      <c r="P98" s="855"/>
      <c r="Q98" s="856"/>
      <c r="R98" s="390"/>
      <c r="S98" s="196"/>
    </row>
    <row r="99" spans="2:19" ht="15" customHeight="1" x14ac:dyDescent="0.25">
      <c r="B99" s="839" t="s">
        <v>604</v>
      </c>
      <c r="C99" s="840"/>
      <c r="D99" s="840"/>
      <c r="E99" s="840"/>
      <c r="F99" s="840"/>
      <c r="G99" s="840"/>
      <c r="H99" s="840"/>
      <c r="I99" s="840"/>
      <c r="J99" s="840"/>
      <c r="K99" s="840"/>
      <c r="L99" s="840"/>
      <c r="M99" s="841"/>
      <c r="N99" s="854"/>
      <c r="O99" s="855"/>
      <c r="P99" s="855"/>
      <c r="Q99" s="856"/>
      <c r="R99" s="390"/>
      <c r="S99" s="196"/>
    </row>
    <row r="100" spans="2:19" ht="15" customHeight="1" x14ac:dyDescent="0.25">
      <c r="B100" s="839" t="s">
        <v>605</v>
      </c>
      <c r="C100" s="840"/>
      <c r="D100" s="840"/>
      <c r="E100" s="840"/>
      <c r="F100" s="840"/>
      <c r="G100" s="840"/>
      <c r="H100" s="840"/>
      <c r="I100" s="840"/>
      <c r="J100" s="840"/>
      <c r="K100" s="840"/>
      <c r="L100" s="840"/>
      <c r="M100" s="841"/>
      <c r="N100" s="854" t="s">
        <v>666</v>
      </c>
      <c r="O100" s="855"/>
      <c r="P100" s="855"/>
      <c r="Q100" s="856"/>
      <c r="R100" s="390"/>
      <c r="S100" s="196"/>
    </row>
    <row r="101" spans="2:19" ht="15" customHeight="1" x14ac:dyDescent="0.25">
      <c r="B101" s="839" t="s">
        <v>606</v>
      </c>
      <c r="C101" s="840"/>
      <c r="D101" s="840"/>
      <c r="E101" s="840"/>
      <c r="F101" s="840"/>
      <c r="G101" s="840"/>
      <c r="H101" s="840"/>
      <c r="I101" s="840"/>
      <c r="J101" s="840"/>
      <c r="K101" s="840"/>
      <c r="L101" s="840"/>
      <c r="M101" s="841"/>
      <c r="N101" s="854" t="s">
        <v>666</v>
      </c>
      <c r="O101" s="855"/>
      <c r="P101" s="855"/>
      <c r="Q101" s="856"/>
      <c r="R101" s="390"/>
      <c r="S101" s="196"/>
    </row>
    <row r="102" spans="2:19" ht="24.75" customHeight="1" x14ac:dyDescent="0.25">
      <c r="B102" s="597" t="s">
        <v>607</v>
      </c>
      <c r="C102" s="598"/>
      <c r="D102" s="598"/>
      <c r="E102" s="598"/>
      <c r="F102" s="598"/>
      <c r="G102" s="598"/>
      <c r="H102" s="598"/>
      <c r="I102" s="598"/>
      <c r="J102" s="598"/>
      <c r="K102" s="598"/>
      <c r="L102" s="598"/>
      <c r="M102" s="599"/>
      <c r="N102" s="854"/>
      <c r="O102" s="855"/>
      <c r="P102" s="855"/>
      <c r="Q102" s="856"/>
      <c r="R102" s="390"/>
      <c r="S102" s="196"/>
    </row>
    <row r="103" spans="2:19" ht="15" customHeight="1" x14ac:dyDescent="0.25">
      <c r="B103" s="839" t="s">
        <v>608</v>
      </c>
      <c r="C103" s="840"/>
      <c r="D103" s="840"/>
      <c r="E103" s="840"/>
      <c r="F103" s="840"/>
      <c r="G103" s="840"/>
      <c r="H103" s="840"/>
      <c r="I103" s="840"/>
      <c r="J103" s="840"/>
      <c r="K103" s="840"/>
      <c r="L103" s="840"/>
      <c r="M103" s="841"/>
      <c r="N103" s="854" t="s">
        <v>666</v>
      </c>
      <c r="O103" s="855"/>
      <c r="P103" s="855"/>
      <c r="Q103" s="856"/>
      <c r="R103" s="390"/>
      <c r="S103" s="196"/>
    </row>
    <row r="104" spans="2:19" ht="15" customHeight="1" x14ac:dyDescent="0.25">
      <c r="B104" s="839" t="s">
        <v>609</v>
      </c>
      <c r="C104" s="840"/>
      <c r="D104" s="840"/>
      <c r="E104" s="840"/>
      <c r="F104" s="840"/>
      <c r="G104" s="840"/>
      <c r="H104" s="840"/>
      <c r="I104" s="840"/>
      <c r="J104" s="840"/>
      <c r="K104" s="840"/>
      <c r="L104" s="840"/>
      <c r="M104" s="841"/>
      <c r="N104" s="854" t="s">
        <v>666</v>
      </c>
      <c r="O104" s="855"/>
      <c r="P104" s="855"/>
      <c r="Q104" s="856"/>
      <c r="R104" s="390"/>
      <c r="S104" s="196"/>
    </row>
    <row r="105" spans="2:19" ht="15" customHeight="1" x14ac:dyDescent="0.25">
      <c r="B105" s="839" t="s">
        <v>610</v>
      </c>
      <c r="C105" s="840"/>
      <c r="D105" s="840"/>
      <c r="E105" s="840"/>
      <c r="F105" s="840"/>
      <c r="G105" s="840"/>
      <c r="H105" s="840"/>
      <c r="I105" s="840"/>
      <c r="J105" s="840"/>
      <c r="K105" s="840"/>
      <c r="L105" s="840"/>
      <c r="M105" s="841"/>
      <c r="N105" s="854"/>
      <c r="O105" s="855"/>
      <c r="P105" s="855"/>
      <c r="Q105" s="856"/>
      <c r="R105" s="390"/>
      <c r="S105" s="196"/>
    </row>
    <row r="106" spans="2:19" x14ac:dyDescent="0.25">
      <c r="B106" s="844"/>
      <c r="C106" s="844"/>
      <c r="D106" s="844"/>
      <c r="E106" s="844"/>
      <c r="F106" s="844"/>
      <c r="G106" s="844"/>
      <c r="H106" s="844"/>
      <c r="I106" s="844"/>
      <c r="J106" s="844"/>
      <c r="K106" s="844"/>
      <c r="L106" s="844"/>
      <c r="M106" s="844"/>
      <c r="N106" s="844"/>
      <c r="O106" s="844"/>
      <c r="P106" s="844"/>
      <c r="Q106" s="844"/>
      <c r="R106" s="390"/>
      <c r="S106" s="196"/>
    </row>
    <row r="107" spans="2:19" ht="23.25" customHeight="1" x14ac:dyDescent="0.25">
      <c r="B107" s="865" t="s">
        <v>561</v>
      </c>
      <c r="C107" s="866"/>
      <c r="D107" s="866"/>
      <c r="E107" s="866"/>
      <c r="F107" s="866"/>
      <c r="G107" s="866"/>
      <c r="H107" s="866"/>
      <c r="I107" s="866"/>
      <c r="J107" s="866"/>
      <c r="K107" s="866"/>
      <c r="L107" s="866"/>
      <c r="M107" s="866"/>
      <c r="N107" s="866"/>
      <c r="O107" s="866"/>
      <c r="P107" s="866"/>
      <c r="Q107" s="866"/>
      <c r="R107" s="390"/>
      <c r="S107" s="196"/>
    </row>
    <row r="108" spans="2:19" x14ac:dyDescent="0.25">
      <c r="B108" s="253"/>
      <c r="C108" s="253"/>
      <c r="D108" s="253"/>
      <c r="E108" s="253"/>
      <c r="F108" s="253"/>
      <c r="G108" s="253"/>
      <c r="H108" s="253"/>
      <c r="I108" s="253"/>
      <c r="J108" s="253"/>
      <c r="K108" s="253"/>
      <c r="L108" s="253"/>
      <c r="M108" s="253"/>
      <c r="N108" s="253"/>
      <c r="O108" s="253"/>
      <c r="P108" s="253"/>
      <c r="Q108" s="253"/>
      <c r="R108" s="390"/>
      <c r="S108" s="196"/>
    </row>
    <row r="109" spans="2:19" x14ac:dyDescent="0.25">
      <c r="B109" s="521" t="s">
        <v>611</v>
      </c>
      <c r="C109" s="521"/>
      <c r="D109" s="521"/>
      <c r="E109" s="521"/>
      <c r="F109" s="521"/>
      <c r="G109" s="521"/>
      <c r="H109" s="521"/>
      <c r="I109" s="521"/>
      <c r="J109" s="521"/>
      <c r="K109" s="521"/>
      <c r="L109" s="521"/>
      <c r="M109" s="521"/>
      <c r="N109" s="521"/>
      <c r="O109" s="521"/>
      <c r="P109" s="521"/>
      <c r="Q109" s="521"/>
      <c r="R109" s="390"/>
      <c r="S109" s="196"/>
    </row>
    <row r="110" spans="2:19" ht="36" customHeight="1" x14ac:dyDescent="0.25">
      <c r="B110" s="851" t="s">
        <v>282</v>
      </c>
      <c r="C110" s="852"/>
      <c r="D110" s="852"/>
      <c r="E110" s="852"/>
      <c r="F110" s="852"/>
      <c r="G110" s="852"/>
      <c r="H110" s="852"/>
      <c r="I110" s="852"/>
      <c r="J110" s="852"/>
      <c r="K110" s="852"/>
      <c r="L110" s="852"/>
      <c r="M110" s="853"/>
      <c r="N110" s="533" t="s">
        <v>285</v>
      </c>
      <c r="O110" s="534"/>
      <c r="P110" s="534"/>
      <c r="Q110" s="535"/>
      <c r="R110" s="390"/>
      <c r="S110" s="196"/>
    </row>
    <row r="111" spans="2:19" ht="15" customHeight="1" x14ac:dyDescent="0.25">
      <c r="B111" s="839" t="s">
        <v>283</v>
      </c>
      <c r="C111" s="840"/>
      <c r="D111" s="840"/>
      <c r="E111" s="840"/>
      <c r="F111" s="840"/>
      <c r="G111" s="840"/>
      <c r="H111" s="840"/>
      <c r="I111" s="840"/>
      <c r="J111" s="840"/>
      <c r="K111" s="840"/>
      <c r="L111" s="840"/>
      <c r="M111" s="841"/>
      <c r="N111" s="854"/>
      <c r="O111" s="855"/>
      <c r="P111" s="855"/>
      <c r="Q111" s="856"/>
      <c r="R111" s="390"/>
      <c r="S111" s="196"/>
    </row>
    <row r="112" spans="2:19" ht="15" customHeight="1" x14ac:dyDescent="0.25">
      <c r="B112" s="839" t="s">
        <v>284</v>
      </c>
      <c r="C112" s="840"/>
      <c r="D112" s="840"/>
      <c r="E112" s="840"/>
      <c r="F112" s="840"/>
      <c r="G112" s="840"/>
      <c r="H112" s="840"/>
      <c r="I112" s="840"/>
      <c r="J112" s="840"/>
      <c r="K112" s="840"/>
      <c r="L112" s="840"/>
      <c r="M112" s="841"/>
      <c r="N112" s="854" t="s">
        <v>696</v>
      </c>
      <c r="O112" s="855"/>
      <c r="P112" s="855"/>
      <c r="Q112" s="856"/>
      <c r="R112" s="390"/>
      <c r="S112" s="196"/>
    </row>
    <row r="113" spans="2:19" x14ac:dyDescent="0.25">
      <c r="B113" s="844"/>
      <c r="C113" s="844"/>
      <c r="D113" s="844"/>
      <c r="E113" s="844"/>
      <c r="F113" s="844"/>
      <c r="G113" s="844"/>
      <c r="H113" s="844"/>
      <c r="I113" s="844"/>
      <c r="J113" s="844"/>
      <c r="K113" s="844"/>
      <c r="L113" s="844"/>
      <c r="M113" s="844"/>
      <c r="N113" s="844"/>
      <c r="O113" s="844"/>
      <c r="P113" s="844"/>
      <c r="Q113" s="844"/>
      <c r="R113" s="390"/>
      <c r="S113" s="196"/>
    </row>
    <row r="114" spans="2:19" x14ac:dyDescent="0.25">
      <c r="B114" s="670" t="s">
        <v>102</v>
      </c>
      <c r="C114" s="670"/>
      <c r="D114" s="670"/>
      <c r="E114" s="670"/>
      <c r="F114" s="670"/>
      <c r="G114" s="670"/>
      <c r="H114" s="670"/>
      <c r="I114" s="670"/>
      <c r="J114" s="670"/>
      <c r="K114" s="670"/>
      <c r="L114" s="670"/>
      <c r="M114" s="670"/>
      <c r="N114" s="670"/>
      <c r="O114" s="670"/>
      <c r="P114" s="670"/>
      <c r="Q114" s="670"/>
      <c r="R114" s="390"/>
      <c r="S114" s="196"/>
    </row>
    <row r="115" spans="2:19" ht="31.5" customHeight="1" x14ac:dyDescent="0.25">
      <c r="B115" s="237" t="str">
        <f>'Main Page'!$G$9</f>
        <v>2026-2027</v>
      </c>
      <c r="C115" s="238"/>
      <c r="D115" s="238" t="s">
        <v>49</v>
      </c>
      <c r="E115" s="238" t="str">
        <f>'Main Page'!$F$13</f>
        <v>Albemarle County Public Schools</v>
      </c>
      <c r="F115" s="238"/>
      <c r="G115" s="239"/>
      <c r="H115" s="239"/>
      <c r="I115" s="238" t="s">
        <v>48</v>
      </c>
      <c r="J115" s="240">
        <f>'Main Page'!$F$14</f>
        <v>2</v>
      </c>
      <c r="K115" s="446" t="str">
        <f>'Main Page'!$B$6</f>
        <v xml:space="preserve">Title III, Part A, Language Instruction for English Learners and Immigrant Students </v>
      </c>
      <c r="L115" s="446"/>
      <c r="M115" s="446"/>
      <c r="N115" s="446"/>
      <c r="O115" s="446"/>
      <c r="P115" s="446"/>
      <c r="Q115" s="446"/>
      <c r="R115" s="390"/>
      <c r="S115" s="196"/>
    </row>
    <row r="116" spans="2:19" ht="20.25" customHeight="1" thickBot="1" x14ac:dyDescent="0.3">
      <c r="B116" s="447" t="s">
        <v>612</v>
      </c>
      <c r="C116" s="447"/>
      <c r="D116" s="447"/>
      <c r="E116" s="447"/>
      <c r="F116" s="447"/>
      <c r="G116" s="447"/>
      <c r="H116" s="447"/>
      <c r="I116" s="447"/>
      <c r="J116" s="447"/>
      <c r="K116" s="447"/>
      <c r="L116" s="447"/>
      <c r="M116" s="447"/>
      <c r="N116" s="447"/>
      <c r="O116" s="447"/>
      <c r="P116" s="447"/>
      <c r="Q116" s="447"/>
      <c r="R116" s="390"/>
      <c r="S116" s="196"/>
    </row>
    <row r="117" spans="2:19" ht="24" customHeight="1" x14ac:dyDescent="0.25">
      <c r="B117" s="860" t="s">
        <v>614</v>
      </c>
      <c r="C117" s="860"/>
      <c r="D117" s="860"/>
      <c r="E117" s="860"/>
      <c r="F117" s="860"/>
      <c r="G117" s="860"/>
      <c r="H117" s="860"/>
      <c r="I117" s="860"/>
      <c r="J117" s="860"/>
      <c r="K117" s="860"/>
      <c r="L117" s="860"/>
      <c r="M117" s="860"/>
      <c r="N117" s="860"/>
      <c r="O117" s="860"/>
      <c r="P117" s="860"/>
      <c r="Q117" s="860"/>
      <c r="R117" s="390"/>
      <c r="S117" s="196"/>
    </row>
    <row r="118" spans="2:19" ht="52.5" customHeight="1" x14ac:dyDescent="0.25">
      <c r="B118" s="426" t="s">
        <v>615</v>
      </c>
      <c r="C118" s="426"/>
      <c r="D118" s="426"/>
      <c r="E118" s="426"/>
      <c r="F118" s="426"/>
      <c r="G118" s="426"/>
      <c r="H118" s="426"/>
      <c r="I118" s="426"/>
      <c r="J118" s="426"/>
      <c r="K118" s="426"/>
      <c r="L118" s="426"/>
      <c r="M118" s="426"/>
      <c r="N118" s="426"/>
      <c r="O118" s="426"/>
      <c r="P118" s="426"/>
      <c r="Q118" s="426"/>
      <c r="R118" s="390"/>
      <c r="S118" s="196"/>
    </row>
    <row r="119" spans="2:19" ht="15" customHeight="1" x14ac:dyDescent="0.25">
      <c r="B119" s="249" t="s">
        <v>18</v>
      </c>
      <c r="C119" s="426" t="s">
        <v>616</v>
      </c>
      <c r="D119" s="426"/>
      <c r="E119" s="426"/>
      <c r="F119" s="426"/>
      <c r="G119" s="426"/>
      <c r="H119" s="426"/>
      <c r="I119" s="426"/>
      <c r="J119" s="426"/>
      <c r="K119" s="426"/>
      <c r="L119" s="426"/>
      <c r="M119" s="426"/>
      <c r="N119" s="426"/>
      <c r="O119" s="426"/>
      <c r="P119" s="426"/>
      <c r="Q119" s="426"/>
      <c r="R119" s="390"/>
      <c r="S119" s="196"/>
    </row>
    <row r="120" spans="2:19" ht="15" customHeight="1" x14ac:dyDescent="0.25">
      <c r="B120" s="249" t="s">
        <v>42</v>
      </c>
      <c r="C120" s="426" t="s">
        <v>664</v>
      </c>
      <c r="D120" s="426"/>
      <c r="E120" s="426"/>
      <c r="F120" s="426"/>
      <c r="G120" s="426"/>
      <c r="H120" s="426"/>
      <c r="I120" s="426"/>
      <c r="J120" s="426"/>
      <c r="K120" s="426"/>
      <c r="L120" s="426"/>
      <c r="M120" s="426"/>
      <c r="N120" s="426"/>
      <c r="O120" s="426"/>
      <c r="P120" s="426"/>
      <c r="Q120" s="426"/>
      <c r="R120" s="390"/>
      <c r="S120" s="196"/>
    </row>
    <row r="121" spans="2:19" ht="15" customHeight="1" x14ac:dyDescent="0.25">
      <c r="B121" s="249" t="s">
        <v>19</v>
      </c>
      <c r="C121" s="426" t="s">
        <v>617</v>
      </c>
      <c r="D121" s="426"/>
      <c r="E121" s="426"/>
      <c r="F121" s="426"/>
      <c r="G121" s="426"/>
      <c r="H121" s="426"/>
      <c r="I121" s="426"/>
      <c r="J121" s="426"/>
      <c r="K121" s="426"/>
      <c r="L121" s="426"/>
      <c r="M121" s="426"/>
      <c r="N121" s="426"/>
      <c r="O121" s="426"/>
      <c r="P121" s="426"/>
      <c r="Q121" s="426"/>
      <c r="R121" s="390"/>
      <c r="S121" s="196"/>
    </row>
    <row r="122" spans="2:19" ht="15" customHeight="1" x14ac:dyDescent="0.25">
      <c r="B122" s="249" t="s">
        <v>45</v>
      </c>
      <c r="C122" s="426" t="s">
        <v>618</v>
      </c>
      <c r="D122" s="426"/>
      <c r="E122" s="426"/>
      <c r="F122" s="426"/>
      <c r="G122" s="426"/>
      <c r="H122" s="426"/>
      <c r="I122" s="426"/>
      <c r="J122" s="426"/>
      <c r="K122" s="426"/>
      <c r="L122" s="426"/>
      <c r="M122" s="426"/>
      <c r="N122" s="426"/>
      <c r="O122" s="426"/>
      <c r="P122" s="426"/>
      <c r="Q122" s="426"/>
      <c r="R122" s="390"/>
      <c r="S122" s="196"/>
    </row>
    <row r="123" spans="2:19" x14ac:dyDescent="0.25">
      <c r="B123" s="394"/>
      <c r="C123" s="394"/>
      <c r="D123" s="394"/>
      <c r="E123" s="394"/>
      <c r="F123" s="394"/>
      <c r="G123" s="394"/>
      <c r="H123" s="394"/>
      <c r="I123" s="394"/>
      <c r="J123" s="394"/>
      <c r="K123" s="394"/>
      <c r="L123" s="394"/>
      <c r="M123" s="394"/>
      <c r="N123" s="394"/>
      <c r="O123" s="394"/>
      <c r="P123" s="394"/>
      <c r="Q123" s="394"/>
      <c r="R123" s="390"/>
      <c r="S123" s="196"/>
    </row>
    <row r="124" spans="2:19" x14ac:dyDescent="0.25">
      <c r="B124" s="857" t="s">
        <v>273</v>
      </c>
      <c r="C124" s="858"/>
      <c r="D124" s="858"/>
      <c r="E124" s="858"/>
      <c r="F124" s="858"/>
      <c r="G124" s="858"/>
      <c r="H124" s="858"/>
      <c r="I124" s="858"/>
      <c r="J124" s="858"/>
      <c r="K124" s="858"/>
      <c r="L124" s="858"/>
      <c r="M124" s="858"/>
      <c r="N124" s="858"/>
      <c r="O124" s="858"/>
      <c r="P124" s="858"/>
      <c r="Q124" s="859"/>
      <c r="R124" s="390"/>
      <c r="S124" s="196"/>
    </row>
    <row r="125" spans="2:19" ht="150" customHeight="1" x14ac:dyDescent="0.25">
      <c r="B125" s="618" t="s">
        <v>697</v>
      </c>
      <c r="C125" s="619"/>
      <c r="D125" s="619"/>
      <c r="E125" s="619"/>
      <c r="F125" s="619"/>
      <c r="G125" s="619"/>
      <c r="H125" s="619"/>
      <c r="I125" s="619"/>
      <c r="J125" s="619"/>
      <c r="K125" s="619"/>
      <c r="L125" s="619"/>
      <c r="M125" s="619"/>
      <c r="N125" s="619"/>
      <c r="O125" s="619"/>
      <c r="P125" s="619"/>
      <c r="Q125" s="620"/>
      <c r="R125" s="390"/>
      <c r="S125" s="196"/>
    </row>
    <row r="126" spans="2:19" x14ac:dyDescent="0.25">
      <c r="B126" s="844"/>
      <c r="C126" s="844"/>
      <c r="D126" s="844"/>
      <c r="E126" s="844"/>
      <c r="F126" s="844"/>
      <c r="G126" s="844"/>
      <c r="H126" s="844"/>
      <c r="I126" s="844"/>
      <c r="J126" s="844"/>
      <c r="K126" s="844"/>
      <c r="L126" s="844"/>
      <c r="M126" s="844"/>
      <c r="N126" s="844"/>
      <c r="O126" s="844"/>
      <c r="P126" s="844"/>
      <c r="Q126" s="844"/>
      <c r="R126" s="390"/>
      <c r="S126" s="196"/>
    </row>
    <row r="127" spans="2:19" x14ac:dyDescent="0.25">
      <c r="B127" s="857" t="s">
        <v>274</v>
      </c>
      <c r="C127" s="858"/>
      <c r="D127" s="858"/>
      <c r="E127" s="858"/>
      <c r="F127" s="858"/>
      <c r="G127" s="858"/>
      <c r="H127" s="858"/>
      <c r="I127" s="858"/>
      <c r="J127" s="858"/>
      <c r="K127" s="858"/>
      <c r="L127" s="858"/>
      <c r="M127" s="858"/>
      <c r="N127" s="858"/>
      <c r="O127" s="858"/>
      <c r="P127" s="858"/>
      <c r="Q127" s="859"/>
      <c r="R127" s="390"/>
      <c r="S127" s="196"/>
    </row>
    <row r="128" spans="2:19" ht="129.75" customHeight="1" x14ac:dyDescent="0.25">
      <c r="B128" s="618" t="s">
        <v>698</v>
      </c>
      <c r="C128" s="619"/>
      <c r="D128" s="619"/>
      <c r="E128" s="619"/>
      <c r="F128" s="619"/>
      <c r="G128" s="619"/>
      <c r="H128" s="619"/>
      <c r="I128" s="619"/>
      <c r="J128" s="619"/>
      <c r="K128" s="619"/>
      <c r="L128" s="619"/>
      <c r="M128" s="619"/>
      <c r="N128" s="619"/>
      <c r="O128" s="619"/>
      <c r="P128" s="619"/>
      <c r="Q128" s="620"/>
      <c r="R128" s="390"/>
      <c r="S128" s="196"/>
    </row>
    <row r="129" spans="2:19" x14ac:dyDescent="0.25">
      <c r="B129" s="844"/>
      <c r="C129" s="844"/>
      <c r="D129" s="844"/>
      <c r="E129" s="844"/>
      <c r="F129" s="844"/>
      <c r="G129" s="844"/>
      <c r="H129" s="844"/>
      <c r="I129" s="844"/>
      <c r="J129" s="844"/>
      <c r="K129" s="844"/>
      <c r="L129" s="844"/>
      <c r="M129" s="844"/>
      <c r="N129" s="844"/>
      <c r="O129" s="844"/>
      <c r="P129" s="844"/>
      <c r="Q129" s="844"/>
      <c r="R129" s="390"/>
      <c r="S129" s="196"/>
    </row>
    <row r="130" spans="2:19" x14ac:dyDescent="0.25">
      <c r="B130" s="857" t="s">
        <v>275</v>
      </c>
      <c r="C130" s="858"/>
      <c r="D130" s="858"/>
      <c r="E130" s="858"/>
      <c r="F130" s="858"/>
      <c r="G130" s="858"/>
      <c r="H130" s="858"/>
      <c r="I130" s="858"/>
      <c r="J130" s="858"/>
      <c r="K130" s="858"/>
      <c r="L130" s="858"/>
      <c r="M130" s="858"/>
      <c r="N130" s="858"/>
      <c r="O130" s="858"/>
      <c r="P130" s="858"/>
      <c r="Q130" s="859"/>
      <c r="R130" s="390"/>
      <c r="S130" s="196"/>
    </row>
    <row r="131" spans="2:19" ht="150" customHeight="1" x14ac:dyDescent="0.25">
      <c r="B131" s="618" t="s">
        <v>699</v>
      </c>
      <c r="C131" s="619"/>
      <c r="D131" s="619"/>
      <c r="E131" s="619"/>
      <c r="F131" s="619"/>
      <c r="G131" s="619"/>
      <c r="H131" s="619"/>
      <c r="I131" s="619"/>
      <c r="J131" s="619"/>
      <c r="K131" s="619"/>
      <c r="L131" s="619"/>
      <c r="M131" s="619"/>
      <c r="N131" s="619"/>
      <c r="O131" s="619"/>
      <c r="P131" s="619"/>
      <c r="Q131" s="620"/>
      <c r="R131" s="390"/>
      <c r="S131" s="196"/>
    </row>
    <row r="132" spans="2:19" x14ac:dyDescent="0.25">
      <c r="B132" s="844"/>
      <c r="C132" s="844"/>
      <c r="D132" s="844"/>
      <c r="E132" s="844"/>
      <c r="F132" s="844"/>
      <c r="G132" s="844"/>
      <c r="H132" s="844"/>
      <c r="I132" s="844"/>
      <c r="J132" s="844"/>
      <c r="K132" s="844"/>
      <c r="L132" s="844"/>
      <c r="M132" s="844"/>
      <c r="N132" s="844"/>
      <c r="O132" s="844"/>
      <c r="P132" s="844"/>
      <c r="Q132" s="844"/>
      <c r="R132" s="390"/>
      <c r="S132" s="196"/>
    </row>
    <row r="133" spans="2:19" x14ac:dyDescent="0.25">
      <c r="B133" s="857" t="s">
        <v>276</v>
      </c>
      <c r="C133" s="858"/>
      <c r="D133" s="858"/>
      <c r="E133" s="858"/>
      <c r="F133" s="858"/>
      <c r="G133" s="858"/>
      <c r="H133" s="858"/>
      <c r="I133" s="858"/>
      <c r="J133" s="858"/>
      <c r="K133" s="858"/>
      <c r="L133" s="858"/>
      <c r="M133" s="858"/>
      <c r="N133" s="858"/>
      <c r="O133" s="858"/>
      <c r="P133" s="858"/>
      <c r="Q133" s="859"/>
      <c r="R133" s="390"/>
      <c r="S133" s="196"/>
    </row>
    <row r="134" spans="2:19" ht="150" customHeight="1" x14ac:dyDescent="0.25">
      <c r="B134" s="618" t="s">
        <v>700</v>
      </c>
      <c r="C134" s="619"/>
      <c r="D134" s="619"/>
      <c r="E134" s="619"/>
      <c r="F134" s="619"/>
      <c r="G134" s="619"/>
      <c r="H134" s="619"/>
      <c r="I134" s="619"/>
      <c r="J134" s="619"/>
      <c r="K134" s="619"/>
      <c r="L134" s="619"/>
      <c r="M134" s="619"/>
      <c r="N134" s="619"/>
      <c r="O134" s="619"/>
      <c r="P134" s="619"/>
      <c r="Q134" s="620"/>
      <c r="R134" s="390"/>
      <c r="S134" s="196"/>
    </row>
    <row r="135" spans="2:19" x14ac:dyDescent="0.25">
      <c r="B135" s="844"/>
      <c r="C135" s="844"/>
      <c r="D135" s="844"/>
      <c r="E135" s="844"/>
      <c r="F135" s="844"/>
      <c r="G135" s="844"/>
      <c r="H135" s="844"/>
      <c r="I135" s="844"/>
      <c r="J135" s="844"/>
      <c r="K135" s="844"/>
      <c r="L135" s="844"/>
      <c r="M135" s="844"/>
      <c r="N135" s="844"/>
      <c r="O135" s="844"/>
      <c r="P135" s="844"/>
      <c r="Q135" s="844"/>
      <c r="R135" s="390"/>
      <c r="S135" s="196"/>
    </row>
    <row r="136" spans="2:19" x14ac:dyDescent="0.25">
      <c r="B136" s="670" t="s">
        <v>83</v>
      </c>
      <c r="C136" s="670"/>
      <c r="D136" s="670"/>
      <c r="E136" s="670"/>
      <c r="F136" s="670"/>
      <c r="G136" s="670"/>
      <c r="H136" s="670"/>
      <c r="I136" s="670"/>
      <c r="J136" s="670"/>
      <c r="K136" s="670"/>
      <c r="L136" s="670"/>
      <c r="M136" s="670"/>
      <c r="N136" s="670"/>
      <c r="O136" s="670"/>
      <c r="P136" s="670"/>
      <c r="Q136" s="670"/>
      <c r="R136" s="390"/>
      <c r="S136" s="196"/>
    </row>
    <row r="137" spans="2:19" ht="32.25" customHeight="1" x14ac:dyDescent="0.25">
      <c r="B137" s="237" t="str">
        <f>'Main Page'!$G$9</f>
        <v>2026-2027</v>
      </c>
      <c r="C137" s="238"/>
      <c r="D137" s="238" t="s">
        <v>49</v>
      </c>
      <c r="E137" s="238" t="str">
        <f>'Main Page'!$F$13</f>
        <v>Albemarle County Public Schools</v>
      </c>
      <c r="F137" s="238"/>
      <c r="G137" s="239"/>
      <c r="H137" s="239"/>
      <c r="I137" s="238" t="s">
        <v>48</v>
      </c>
      <c r="J137" s="240">
        <f>'Main Page'!$F$14</f>
        <v>2</v>
      </c>
      <c r="K137" s="446" t="str">
        <f>'Main Page'!$B$6</f>
        <v xml:space="preserve">Title III, Part A, Language Instruction for English Learners and Immigrant Students </v>
      </c>
      <c r="L137" s="446"/>
      <c r="M137" s="446"/>
      <c r="N137" s="446"/>
      <c r="O137" s="446"/>
      <c r="P137" s="446"/>
      <c r="Q137" s="446"/>
      <c r="R137" s="390"/>
      <c r="S137" s="196"/>
    </row>
    <row r="138" spans="2:19" ht="22.5" customHeight="1" thickBot="1" x14ac:dyDescent="0.3">
      <c r="B138" s="447" t="s">
        <v>613</v>
      </c>
      <c r="C138" s="447"/>
      <c r="D138" s="447"/>
      <c r="E138" s="447"/>
      <c r="F138" s="447"/>
      <c r="G138" s="447"/>
      <c r="H138" s="447"/>
      <c r="I138" s="447"/>
      <c r="J138" s="447"/>
      <c r="K138" s="447"/>
      <c r="L138" s="447"/>
      <c r="M138" s="447"/>
      <c r="N138" s="447"/>
      <c r="O138" s="447"/>
      <c r="P138" s="447"/>
      <c r="Q138" s="447"/>
      <c r="R138" s="390"/>
      <c r="S138" s="196"/>
    </row>
    <row r="139" spans="2:19" ht="13.8" x14ac:dyDescent="0.25">
      <c r="B139" s="300"/>
      <c r="C139" s="300"/>
      <c r="D139" s="300"/>
      <c r="E139" s="300"/>
      <c r="F139" s="300"/>
      <c r="G139" s="300"/>
      <c r="H139" s="300"/>
      <c r="I139" s="300"/>
      <c r="J139" s="300"/>
      <c r="K139" s="300"/>
      <c r="L139" s="300"/>
      <c r="M139" s="300"/>
      <c r="N139" s="300"/>
      <c r="O139" s="300"/>
      <c r="P139" s="300"/>
      <c r="Q139" s="300"/>
      <c r="R139" s="390"/>
      <c r="S139" s="196"/>
    </row>
    <row r="140" spans="2:19" x14ac:dyDescent="0.25">
      <c r="B140" s="857" t="s">
        <v>277</v>
      </c>
      <c r="C140" s="858"/>
      <c r="D140" s="858"/>
      <c r="E140" s="858"/>
      <c r="F140" s="858"/>
      <c r="G140" s="858"/>
      <c r="H140" s="858"/>
      <c r="I140" s="858"/>
      <c r="J140" s="858"/>
      <c r="K140" s="858"/>
      <c r="L140" s="858"/>
      <c r="M140" s="858"/>
      <c r="N140" s="858"/>
      <c r="O140" s="858"/>
      <c r="P140" s="858"/>
      <c r="Q140" s="859"/>
      <c r="R140" s="390"/>
      <c r="S140" s="196"/>
    </row>
    <row r="141" spans="2:19" ht="150" customHeight="1" x14ac:dyDescent="0.25">
      <c r="B141" s="618" t="s">
        <v>700</v>
      </c>
      <c r="C141" s="619"/>
      <c r="D141" s="619"/>
      <c r="E141" s="619"/>
      <c r="F141" s="619"/>
      <c r="G141" s="619"/>
      <c r="H141" s="619"/>
      <c r="I141" s="619"/>
      <c r="J141" s="619"/>
      <c r="K141" s="619"/>
      <c r="L141" s="619"/>
      <c r="M141" s="619"/>
      <c r="N141" s="619"/>
      <c r="O141" s="619"/>
      <c r="P141" s="619"/>
      <c r="Q141" s="620"/>
      <c r="R141" s="390"/>
      <c r="S141" s="196"/>
    </row>
    <row r="142" spans="2:19" x14ac:dyDescent="0.25">
      <c r="B142" s="844"/>
      <c r="C142" s="844"/>
      <c r="D142" s="844"/>
      <c r="E142" s="844"/>
      <c r="F142" s="844"/>
      <c r="G142" s="844"/>
      <c r="H142" s="844"/>
      <c r="I142" s="844"/>
      <c r="J142" s="844"/>
      <c r="K142" s="844"/>
      <c r="L142" s="844"/>
      <c r="M142" s="844"/>
      <c r="N142" s="844"/>
      <c r="O142" s="844"/>
      <c r="P142" s="844"/>
      <c r="Q142" s="844"/>
      <c r="R142" s="390"/>
      <c r="S142" s="196"/>
    </row>
    <row r="143" spans="2:19" ht="13.8" x14ac:dyDescent="0.25">
      <c r="B143" s="860" t="str">
        <f>"Section 2 - A minimum of 3 MOs for the "&amp;  'Main Page'!$G$9 &amp;" SY should be completed for Section 2"</f>
        <v>Section 2 - A minimum of 3 MOs for the 2026-2027 SY should be completed for Section 2</v>
      </c>
      <c r="C143" s="860"/>
      <c r="D143" s="860"/>
      <c r="E143" s="860"/>
      <c r="F143" s="860"/>
      <c r="G143" s="860"/>
      <c r="H143" s="860"/>
      <c r="I143" s="860"/>
      <c r="J143" s="860"/>
      <c r="K143" s="860"/>
      <c r="L143" s="860"/>
      <c r="M143" s="860"/>
      <c r="N143" s="860"/>
      <c r="O143" s="860"/>
      <c r="P143" s="860"/>
      <c r="Q143" s="860"/>
      <c r="R143" s="390"/>
      <c r="S143" s="196"/>
    </row>
    <row r="144" spans="2:19" ht="154.5" customHeight="1" x14ac:dyDescent="0.25">
      <c r="B144" s="291" t="s">
        <v>18</v>
      </c>
      <c r="C144" s="426" t="s">
        <v>619</v>
      </c>
      <c r="D144" s="426"/>
      <c r="E144" s="426"/>
      <c r="F144" s="426"/>
      <c r="G144" s="426"/>
      <c r="H144" s="426"/>
      <c r="I144" s="426"/>
      <c r="J144" s="426"/>
      <c r="K144" s="426"/>
      <c r="L144" s="426"/>
      <c r="M144" s="426"/>
      <c r="N144" s="426"/>
      <c r="O144" s="426"/>
      <c r="P144" s="426"/>
      <c r="Q144" s="426"/>
      <c r="R144" s="390"/>
      <c r="S144" s="196"/>
    </row>
    <row r="145" spans="2:19" ht="129.75" customHeight="1" x14ac:dyDescent="0.25">
      <c r="B145" s="291" t="s">
        <v>42</v>
      </c>
      <c r="C145" s="426" t="s">
        <v>663</v>
      </c>
      <c r="D145" s="426"/>
      <c r="E145" s="426"/>
      <c r="F145" s="426"/>
      <c r="G145" s="426"/>
      <c r="H145" s="426"/>
      <c r="I145" s="426"/>
      <c r="J145" s="426"/>
      <c r="K145" s="426"/>
      <c r="L145" s="426"/>
      <c r="M145" s="426"/>
      <c r="N145" s="426"/>
      <c r="O145" s="426"/>
      <c r="P145" s="426"/>
      <c r="Q145" s="426"/>
      <c r="R145" s="390"/>
      <c r="S145" s="196"/>
    </row>
    <row r="146" spans="2:19" x14ac:dyDescent="0.25">
      <c r="B146" s="418"/>
      <c r="C146" s="418"/>
      <c r="D146" s="418"/>
      <c r="E146" s="418"/>
      <c r="F146" s="418"/>
      <c r="G146" s="418"/>
      <c r="H146" s="418"/>
      <c r="I146" s="418"/>
      <c r="J146" s="418"/>
      <c r="K146" s="418"/>
      <c r="L146" s="418"/>
      <c r="M146" s="418"/>
      <c r="N146" s="418"/>
      <c r="O146" s="418"/>
      <c r="P146" s="418"/>
      <c r="Q146" s="418"/>
      <c r="R146" s="390"/>
      <c r="S146" s="196"/>
    </row>
    <row r="147" spans="2:19" x14ac:dyDescent="0.25">
      <c r="B147" s="857" t="s">
        <v>273</v>
      </c>
      <c r="C147" s="858"/>
      <c r="D147" s="858"/>
      <c r="E147" s="858"/>
      <c r="F147" s="858"/>
      <c r="G147" s="858"/>
      <c r="H147" s="858"/>
      <c r="I147" s="858"/>
      <c r="J147" s="858"/>
      <c r="K147" s="858"/>
      <c r="L147" s="858"/>
      <c r="M147" s="858"/>
      <c r="N147" s="858"/>
      <c r="O147" s="858"/>
      <c r="P147" s="858"/>
      <c r="Q147" s="859"/>
      <c r="R147" s="390"/>
      <c r="S147" s="196"/>
    </row>
    <row r="148" spans="2:19" ht="150" customHeight="1" x14ac:dyDescent="0.25">
      <c r="B148" s="618" t="s">
        <v>701</v>
      </c>
      <c r="C148" s="619"/>
      <c r="D148" s="619"/>
      <c r="E148" s="619"/>
      <c r="F148" s="619"/>
      <c r="G148" s="619"/>
      <c r="H148" s="619"/>
      <c r="I148" s="619"/>
      <c r="J148" s="619"/>
      <c r="K148" s="619"/>
      <c r="L148" s="619"/>
      <c r="M148" s="619"/>
      <c r="N148" s="619"/>
      <c r="O148" s="619"/>
      <c r="P148" s="619"/>
      <c r="Q148" s="620"/>
      <c r="R148" s="390"/>
      <c r="S148" s="196"/>
    </row>
    <row r="149" spans="2:19" x14ac:dyDescent="0.25">
      <c r="B149" s="523"/>
      <c r="C149" s="523"/>
      <c r="D149" s="523"/>
      <c r="E149" s="523"/>
      <c r="F149" s="523"/>
      <c r="G149" s="523"/>
      <c r="H149" s="523"/>
      <c r="I149" s="523"/>
      <c r="J149" s="523"/>
      <c r="K149" s="523"/>
      <c r="L149" s="523"/>
      <c r="M149" s="523"/>
      <c r="N149" s="523"/>
      <c r="O149" s="523"/>
      <c r="P149" s="523"/>
      <c r="Q149" s="523"/>
      <c r="R149" s="390"/>
      <c r="S149" s="196"/>
    </row>
    <row r="150" spans="2:19" x14ac:dyDescent="0.25">
      <c r="B150" s="823" t="s">
        <v>278</v>
      </c>
      <c r="C150" s="824"/>
      <c r="D150" s="824"/>
      <c r="E150" s="824"/>
      <c r="F150" s="824"/>
      <c r="G150" s="824"/>
      <c r="H150" s="824"/>
      <c r="I150" s="824"/>
      <c r="J150" s="824"/>
      <c r="K150" s="824"/>
      <c r="L150" s="824"/>
      <c r="M150" s="824"/>
      <c r="N150" s="824"/>
      <c r="O150" s="824"/>
      <c r="P150" s="824"/>
      <c r="Q150" s="825"/>
      <c r="R150" s="390"/>
      <c r="S150" s="196"/>
    </row>
    <row r="151" spans="2:19" ht="150" customHeight="1" x14ac:dyDescent="0.25">
      <c r="B151" s="618" t="s">
        <v>702</v>
      </c>
      <c r="C151" s="619"/>
      <c r="D151" s="619"/>
      <c r="E151" s="619"/>
      <c r="F151" s="619"/>
      <c r="G151" s="619"/>
      <c r="H151" s="619"/>
      <c r="I151" s="619"/>
      <c r="J151" s="619"/>
      <c r="K151" s="619"/>
      <c r="L151" s="619"/>
      <c r="M151" s="619"/>
      <c r="N151" s="619"/>
      <c r="O151" s="619"/>
      <c r="P151" s="619"/>
      <c r="Q151" s="620"/>
      <c r="R151" s="390"/>
      <c r="S151" s="196"/>
    </row>
    <row r="152" spans="2:19" x14ac:dyDescent="0.25">
      <c r="B152" s="844"/>
      <c r="C152" s="844"/>
      <c r="D152" s="844"/>
      <c r="E152" s="844"/>
      <c r="F152" s="844"/>
      <c r="G152" s="844"/>
      <c r="H152" s="844"/>
      <c r="I152" s="844"/>
      <c r="J152" s="844"/>
      <c r="K152" s="844"/>
      <c r="L152" s="844"/>
      <c r="M152" s="844"/>
      <c r="N152" s="844"/>
      <c r="O152" s="844"/>
      <c r="P152" s="844"/>
      <c r="Q152" s="844"/>
      <c r="R152" s="390"/>
      <c r="S152" s="196"/>
    </row>
    <row r="153" spans="2:19" x14ac:dyDescent="0.25">
      <c r="B153" s="670" t="s">
        <v>76</v>
      </c>
      <c r="C153" s="670"/>
      <c r="D153" s="670"/>
      <c r="E153" s="670"/>
      <c r="F153" s="670"/>
      <c r="G153" s="670"/>
      <c r="H153" s="670"/>
      <c r="I153" s="670"/>
      <c r="J153" s="670"/>
      <c r="K153" s="670"/>
      <c r="L153" s="670"/>
      <c r="M153" s="670"/>
      <c r="N153" s="670"/>
      <c r="O153" s="670"/>
      <c r="P153" s="670"/>
      <c r="Q153" s="670"/>
      <c r="R153" s="390"/>
      <c r="S153" s="196"/>
    </row>
    <row r="154" spans="2:19" ht="25.5" customHeight="1" x14ac:dyDescent="0.25">
      <c r="B154" s="237" t="str">
        <f>'Main Page'!$G$9</f>
        <v>2026-2027</v>
      </c>
      <c r="C154" s="238"/>
      <c r="D154" s="238" t="s">
        <v>49</v>
      </c>
      <c r="E154" s="238" t="str">
        <f>'Main Page'!$F$13</f>
        <v>Albemarle County Public Schools</v>
      </c>
      <c r="F154" s="238"/>
      <c r="G154" s="239"/>
      <c r="H154" s="239"/>
      <c r="I154" s="238" t="s">
        <v>48</v>
      </c>
      <c r="J154" s="240">
        <f>'Main Page'!$F$14</f>
        <v>2</v>
      </c>
      <c r="K154" s="446" t="str">
        <f>'Main Page'!$B$6</f>
        <v xml:space="preserve">Title III, Part A, Language Instruction for English Learners and Immigrant Students </v>
      </c>
      <c r="L154" s="446"/>
      <c r="M154" s="446"/>
      <c r="N154" s="446"/>
      <c r="O154" s="446"/>
      <c r="P154" s="446"/>
      <c r="Q154" s="446"/>
      <c r="R154" s="390"/>
      <c r="S154" s="196"/>
    </row>
    <row r="155" spans="2:19" ht="24" customHeight="1" thickBot="1" x14ac:dyDescent="0.3">
      <c r="B155" s="447" t="s">
        <v>613</v>
      </c>
      <c r="C155" s="447"/>
      <c r="D155" s="447"/>
      <c r="E155" s="447"/>
      <c r="F155" s="447"/>
      <c r="G155" s="447"/>
      <c r="H155" s="447"/>
      <c r="I155" s="447"/>
      <c r="J155" s="447"/>
      <c r="K155" s="447"/>
      <c r="L155" s="447"/>
      <c r="M155" s="447"/>
      <c r="N155" s="447"/>
      <c r="O155" s="447"/>
      <c r="P155" s="447"/>
      <c r="Q155" s="447"/>
      <c r="R155" s="390"/>
      <c r="S155" s="196"/>
    </row>
    <row r="156" spans="2:19" ht="13.8" x14ac:dyDescent="0.25">
      <c r="B156" s="864"/>
      <c r="C156" s="864"/>
      <c r="D156" s="864"/>
      <c r="E156" s="864"/>
      <c r="F156" s="864"/>
      <c r="G156" s="864"/>
      <c r="H156" s="864"/>
      <c r="I156" s="864"/>
      <c r="J156" s="864"/>
      <c r="K156" s="864"/>
      <c r="L156" s="864"/>
      <c r="M156" s="864"/>
      <c r="N156" s="864"/>
      <c r="O156" s="864"/>
      <c r="P156" s="864"/>
      <c r="Q156" s="864"/>
      <c r="R156" s="390"/>
      <c r="S156" s="196"/>
    </row>
    <row r="157" spans="2:19" x14ac:dyDescent="0.25">
      <c r="B157" s="857" t="s">
        <v>274</v>
      </c>
      <c r="C157" s="858"/>
      <c r="D157" s="858"/>
      <c r="E157" s="858"/>
      <c r="F157" s="858"/>
      <c r="G157" s="858"/>
      <c r="H157" s="858"/>
      <c r="I157" s="858"/>
      <c r="J157" s="858"/>
      <c r="K157" s="858"/>
      <c r="L157" s="858"/>
      <c r="M157" s="858"/>
      <c r="N157" s="858"/>
      <c r="O157" s="858"/>
      <c r="P157" s="858"/>
      <c r="Q157" s="859"/>
      <c r="R157" s="390"/>
      <c r="S157" s="196"/>
    </row>
    <row r="158" spans="2:19" ht="150" customHeight="1" x14ac:dyDescent="0.25">
      <c r="B158" s="618" t="s">
        <v>703</v>
      </c>
      <c r="C158" s="619"/>
      <c r="D158" s="619"/>
      <c r="E158" s="619"/>
      <c r="F158" s="619"/>
      <c r="G158" s="619"/>
      <c r="H158" s="619"/>
      <c r="I158" s="619"/>
      <c r="J158" s="619"/>
      <c r="K158" s="619"/>
      <c r="L158" s="619"/>
      <c r="M158" s="619"/>
      <c r="N158" s="619"/>
      <c r="O158" s="619"/>
      <c r="P158" s="619"/>
      <c r="Q158" s="620"/>
      <c r="R158" s="390"/>
      <c r="S158" s="196"/>
    </row>
    <row r="159" spans="2:19" x14ac:dyDescent="0.25">
      <c r="B159" s="523"/>
      <c r="C159" s="523"/>
      <c r="D159" s="523"/>
      <c r="E159" s="523"/>
      <c r="F159" s="523"/>
      <c r="G159" s="523"/>
      <c r="H159" s="523"/>
      <c r="I159" s="523"/>
      <c r="J159" s="523"/>
      <c r="K159" s="523"/>
      <c r="L159" s="523"/>
      <c r="M159" s="523"/>
      <c r="N159" s="523"/>
      <c r="O159" s="523"/>
      <c r="P159" s="523"/>
      <c r="Q159" s="523"/>
      <c r="R159" s="390"/>
      <c r="S159" s="196"/>
    </row>
    <row r="160" spans="2:19" x14ac:dyDescent="0.25">
      <c r="B160" s="823" t="s">
        <v>278</v>
      </c>
      <c r="C160" s="824"/>
      <c r="D160" s="824"/>
      <c r="E160" s="824"/>
      <c r="F160" s="824"/>
      <c r="G160" s="824"/>
      <c r="H160" s="824"/>
      <c r="I160" s="824"/>
      <c r="J160" s="824"/>
      <c r="K160" s="824"/>
      <c r="L160" s="824"/>
      <c r="M160" s="824"/>
      <c r="N160" s="824"/>
      <c r="O160" s="824"/>
      <c r="P160" s="824"/>
      <c r="Q160" s="825"/>
      <c r="R160" s="390"/>
      <c r="S160" s="196"/>
    </row>
    <row r="161" spans="2:19" ht="150" customHeight="1" x14ac:dyDescent="0.25">
      <c r="B161" s="618" t="s">
        <v>704</v>
      </c>
      <c r="C161" s="619"/>
      <c r="D161" s="619"/>
      <c r="E161" s="619"/>
      <c r="F161" s="619"/>
      <c r="G161" s="619"/>
      <c r="H161" s="619"/>
      <c r="I161" s="619"/>
      <c r="J161" s="619"/>
      <c r="K161" s="619"/>
      <c r="L161" s="619"/>
      <c r="M161" s="619"/>
      <c r="N161" s="619"/>
      <c r="O161" s="619"/>
      <c r="P161" s="619"/>
      <c r="Q161" s="620"/>
      <c r="R161" s="390"/>
      <c r="S161" s="196"/>
    </row>
    <row r="162" spans="2:19" x14ac:dyDescent="0.25">
      <c r="B162" s="844"/>
      <c r="C162" s="844"/>
      <c r="D162" s="844"/>
      <c r="E162" s="844"/>
      <c r="F162" s="844"/>
      <c r="G162" s="844"/>
      <c r="H162" s="844"/>
      <c r="I162" s="844"/>
      <c r="J162" s="844"/>
      <c r="K162" s="844"/>
      <c r="L162" s="844"/>
      <c r="M162" s="844"/>
      <c r="N162" s="844"/>
      <c r="O162" s="844"/>
      <c r="P162" s="844"/>
      <c r="Q162" s="844"/>
      <c r="R162" s="390"/>
      <c r="S162" s="196"/>
    </row>
    <row r="163" spans="2:19" x14ac:dyDescent="0.25">
      <c r="B163" s="857" t="s">
        <v>275</v>
      </c>
      <c r="C163" s="858"/>
      <c r="D163" s="858"/>
      <c r="E163" s="858"/>
      <c r="F163" s="858"/>
      <c r="G163" s="858"/>
      <c r="H163" s="858"/>
      <c r="I163" s="858"/>
      <c r="J163" s="858"/>
      <c r="K163" s="858"/>
      <c r="L163" s="858"/>
      <c r="M163" s="858"/>
      <c r="N163" s="858"/>
      <c r="O163" s="858"/>
      <c r="P163" s="858"/>
      <c r="Q163" s="859"/>
      <c r="R163" s="390"/>
      <c r="S163" s="196"/>
    </row>
    <row r="164" spans="2:19" ht="150" customHeight="1" x14ac:dyDescent="0.25">
      <c r="B164" s="861" t="s">
        <v>705</v>
      </c>
      <c r="C164" s="862"/>
      <c r="D164" s="862"/>
      <c r="E164" s="862"/>
      <c r="F164" s="862"/>
      <c r="G164" s="862"/>
      <c r="H164" s="862"/>
      <c r="I164" s="862"/>
      <c r="J164" s="862"/>
      <c r="K164" s="862"/>
      <c r="L164" s="862"/>
      <c r="M164" s="862"/>
      <c r="N164" s="862"/>
      <c r="O164" s="862"/>
      <c r="P164" s="862"/>
      <c r="Q164" s="863"/>
      <c r="R164" s="390"/>
      <c r="S164" s="196"/>
    </row>
    <row r="165" spans="2:19" x14ac:dyDescent="0.25">
      <c r="B165" s="523"/>
      <c r="C165" s="523"/>
      <c r="D165" s="523"/>
      <c r="E165" s="523"/>
      <c r="F165" s="523"/>
      <c r="G165" s="523"/>
      <c r="H165" s="523"/>
      <c r="I165" s="523"/>
      <c r="J165" s="523"/>
      <c r="K165" s="523"/>
      <c r="L165" s="523"/>
      <c r="M165" s="523"/>
      <c r="N165" s="523"/>
      <c r="O165" s="523"/>
      <c r="P165" s="523"/>
      <c r="Q165" s="523"/>
      <c r="R165" s="390"/>
      <c r="S165" s="196"/>
    </row>
    <row r="166" spans="2:19" x14ac:dyDescent="0.25">
      <c r="B166" s="823" t="s">
        <v>278</v>
      </c>
      <c r="C166" s="824"/>
      <c r="D166" s="824"/>
      <c r="E166" s="824"/>
      <c r="F166" s="824"/>
      <c r="G166" s="824"/>
      <c r="H166" s="824"/>
      <c r="I166" s="824"/>
      <c r="J166" s="824"/>
      <c r="K166" s="824"/>
      <c r="L166" s="824"/>
      <c r="M166" s="824"/>
      <c r="N166" s="824"/>
      <c r="O166" s="824"/>
      <c r="P166" s="824"/>
      <c r="Q166" s="825"/>
      <c r="R166" s="390"/>
      <c r="S166" s="196"/>
    </row>
    <row r="167" spans="2:19" ht="150" customHeight="1" x14ac:dyDescent="0.25">
      <c r="B167" s="618" t="s">
        <v>706</v>
      </c>
      <c r="C167" s="619"/>
      <c r="D167" s="619"/>
      <c r="E167" s="619"/>
      <c r="F167" s="619"/>
      <c r="G167" s="619"/>
      <c r="H167" s="619"/>
      <c r="I167" s="619"/>
      <c r="J167" s="619"/>
      <c r="K167" s="619"/>
      <c r="L167" s="619"/>
      <c r="M167" s="619"/>
      <c r="N167" s="619"/>
      <c r="O167" s="619"/>
      <c r="P167" s="619"/>
      <c r="Q167" s="620"/>
      <c r="R167" s="390"/>
      <c r="S167" s="196"/>
    </row>
    <row r="168" spans="2:19" x14ac:dyDescent="0.25">
      <c r="B168" s="844"/>
      <c r="C168" s="844"/>
      <c r="D168" s="844"/>
      <c r="E168" s="844"/>
      <c r="F168" s="844"/>
      <c r="G168" s="844"/>
      <c r="H168" s="844"/>
      <c r="I168" s="844"/>
      <c r="J168" s="844"/>
      <c r="K168" s="844"/>
      <c r="L168" s="844"/>
      <c r="M168" s="844"/>
      <c r="N168" s="844"/>
      <c r="O168" s="844"/>
      <c r="P168" s="844"/>
      <c r="Q168" s="844"/>
      <c r="R168" s="390"/>
      <c r="S168" s="196"/>
    </row>
    <row r="169" spans="2:19" x14ac:dyDescent="0.25">
      <c r="B169" s="670" t="s">
        <v>84</v>
      </c>
      <c r="C169" s="670"/>
      <c r="D169" s="670"/>
      <c r="E169" s="670"/>
      <c r="F169" s="670"/>
      <c r="G169" s="670"/>
      <c r="H169" s="670"/>
      <c r="I169" s="670"/>
      <c r="J169" s="670"/>
      <c r="K169" s="670"/>
      <c r="L169" s="670"/>
      <c r="M169" s="670"/>
      <c r="N169" s="670"/>
      <c r="O169" s="670"/>
      <c r="P169" s="670"/>
      <c r="Q169" s="670"/>
      <c r="R169" s="390"/>
      <c r="S169" s="196"/>
    </row>
    <row r="170" spans="2:19" ht="25.5" customHeight="1" x14ac:dyDescent="0.25">
      <c r="B170" s="237" t="str">
        <f>'Main Page'!$G$9</f>
        <v>2026-2027</v>
      </c>
      <c r="C170" s="238"/>
      <c r="D170" s="238" t="s">
        <v>49</v>
      </c>
      <c r="E170" s="238" t="str">
        <f>'Main Page'!$F$13</f>
        <v>Albemarle County Public Schools</v>
      </c>
      <c r="F170" s="238"/>
      <c r="G170" s="239"/>
      <c r="H170" s="239"/>
      <c r="I170" s="238" t="s">
        <v>48</v>
      </c>
      <c r="J170" s="240">
        <f>'Main Page'!$F$14</f>
        <v>2</v>
      </c>
      <c r="K170" s="446" t="str">
        <f>'Main Page'!$B$6</f>
        <v xml:space="preserve">Title III, Part A, Language Instruction for English Learners and Immigrant Students </v>
      </c>
      <c r="L170" s="446"/>
      <c r="M170" s="446"/>
      <c r="N170" s="446"/>
      <c r="O170" s="446"/>
      <c r="P170" s="446"/>
      <c r="Q170" s="446"/>
      <c r="R170" s="390"/>
      <c r="S170" s="196"/>
    </row>
    <row r="171" spans="2:19" ht="24" customHeight="1" thickBot="1" x14ac:dyDescent="0.3">
      <c r="B171" s="447" t="s">
        <v>613</v>
      </c>
      <c r="C171" s="447"/>
      <c r="D171" s="447"/>
      <c r="E171" s="447"/>
      <c r="F171" s="447"/>
      <c r="G171" s="447"/>
      <c r="H171" s="447"/>
      <c r="I171" s="447"/>
      <c r="J171" s="447"/>
      <c r="K171" s="447"/>
      <c r="L171" s="447"/>
      <c r="M171" s="447"/>
      <c r="N171" s="447"/>
      <c r="O171" s="447"/>
      <c r="P171" s="447"/>
      <c r="Q171" s="447"/>
      <c r="R171" s="390"/>
      <c r="S171" s="196"/>
    </row>
    <row r="172" spans="2:19" ht="13.8" x14ac:dyDescent="0.25">
      <c r="B172" s="300"/>
      <c r="C172" s="300"/>
      <c r="D172" s="300"/>
      <c r="E172" s="300"/>
      <c r="F172" s="300"/>
      <c r="G172" s="300"/>
      <c r="H172" s="300"/>
      <c r="I172" s="300"/>
      <c r="J172" s="300"/>
      <c r="K172" s="300"/>
      <c r="L172" s="300"/>
      <c r="M172" s="300"/>
      <c r="N172" s="300"/>
      <c r="O172" s="300"/>
      <c r="P172" s="300"/>
      <c r="Q172" s="300"/>
      <c r="R172" s="390"/>
      <c r="S172" s="196"/>
    </row>
    <row r="173" spans="2:19" x14ac:dyDescent="0.25">
      <c r="B173" s="857" t="s">
        <v>276</v>
      </c>
      <c r="C173" s="858"/>
      <c r="D173" s="858"/>
      <c r="E173" s="858"/>
      <c r="F173" s="858"/>
      <c r="G173" s="858"/>
      <c r="H173" s="858"/>
      <c r="I173" s="858"/>
      <c r="J173" s="858"/>
      <c r="K173" s="858"/>
      <c r="L173" s="858"/>
      <c r="M173" s="858"/>
      <c r="N173" s="858"/>
      <c r="O173" s="858"/>
      <c r="P173" s="858"/>
      <c r="Q173" s="859"/>
      <c r="R173" s="390"/>
      <c r="S173" s="196"/>
    </row>
    <row r="174" spans="2:19" ht="150" customHeight="1" x14ac:dyDescent="0.25">
      <c r="B174" s="618"/>
      <c r="C174" s="619"/>
      <c r="D174" s="619"/>
      <c r="E174" s="619"/>
      <c r="F174" s="619"/>
      <c r="G174" s="619"/>
      <c r="H174" s="619"/>
      <c r="I174" s="619"/>
      <c r="J174" s="619"/>
      <c r="K174" s="619"/>
      <c r="L174" s="619"/>
      <c r="M174" s="619"/>
      <c r="N174" s="619"/>
      <c r="O174" s="619"/>
      <c r="P174" s="619"/>
      <c r="Q174" s="620"/>
      <c r="R174" s="390"/>
      <c r="S174" s="196"/>
    </row>
    <row r="175" spans="2:19" x14ac:dyDescent="0.25">
      <c r="B175" s="523"/>
      <c r="C175" s="523"/>
      <c r="D175" s="523"/>
      <c r="E175" s="523"/>
      <c r="F175" s="523"/>
      <c r="G175" s="523"/>
      <c r="H175" s="523"/>
      <c r="I175" s="523"/>
      <c r="J175" s="523"/>
      <c r="K175" s="523"/>
      <c r="L175" s="523"/>
      <c r="M175" s="523"/>
      <c r="N175" s="523"/>
      <c r="O175" s="523"/>
      <c r="P175" s="523"/>
      <c r="Q175" s="523"/>
      <c r="R175" s="390"/>
      <c r="S175" s="196"/>
    </row>
    <row r="176" spans="2:19" x14ac:dyDescent="0.25">
      <c r="B176" s="823" t="s">
        <v>278</v>
      </c>
      <c r="C176" s="824"/>
      <c r="D176" s="824"/>
      <c r="E176" s="824"/>
      <c r="F176" s="824"/>
      <c r="G176" s="824"/>
      <c r="H176" s="824"/>
      <c r="I176" s="824"/>
      <c r="J176" s="824"/>
      <c r="K176" s="824"/>
      <c r="L176" s="824"/>
      <c r="M176" s="824"/>
      <c r="N176" s="824"/>
      <c r="O176" s="824"/>
      <c r="P176" s="824"/>
      <c r="Q176" s="825"/>
      <c r="R176" s="390"/>
      <c r="S176" s="196"/>
    </row>
    <row r="177" spans="2:19" ht="150" customHeight="1" x14ac:dyDescent="0.25">
      <c r="B177" s="618"/>
      <c r="C177" s="619"/>
      <c r="D177" s="619"/>
      <c r="E177" s="619"/>
      <c r="F177" s="619"/>
      <c r="G177" s="619"/>
      <c r="H177" s="619"/>
      <c r="I177" s="619"/>
      <c r="J177" s="619"/>
      <c r="K177" s="619"/>
      <c r="L177" s="619"/>
      <c r="M177" s="619"/>
      <c r="N177" s="619"/>
      <c r="O177" s="619"/>
      <c r="P177" s="619"/>
      <c r="Q177" s="620"/>
      <c r="R177" s="390"/>
      <c r="S177" s="196"/>
    </row>
    <row r="178" spans="2:19" x14ac:dyDescent="0.25">
      <c r="B178" s="844"/>
      <c r="C178" s="844"/>
      <c r="D178" s="844"/>
      <c r="E178" s="844"/>
      <c r="F178" s="844"/>
      <c r="G178" s="844"/>
      <c r="H178" s="844"/>
      <c r="I178" s="844"/>
      <c r="J178" s="844"/>
      <c r="K178" s="844"/>
      <c r="L178" s="844"/>
      <c r="M178" s="844"/>
      <c r="N178" s="844"/>
      <c r="O178" s="844"/>
      <c r="P178" s="844"/>
      <c r="Q178" s="844"/>
      <c r="R178" s="390"/>
      <c r="S178" s="196"/>
    </row>
    <row r="179" spans="2:19" x14ac:dyDescent="0.25">
      <c r="B179" s="857" t="s">
        <v>277</v>
      </c>
      <c r="C179" s="858"/>
      <c r="D179" s="858"/>
      <c r="E179" s="858"/>
      <c r="F179" s="858"/>
      <c r="G179" s="858"/>
      <c r="H179" s="858"/>
      <c r="I179" s="858"/>
      <c r="J179" s="858"/>
      <c r="K179" s="858"/>
      <c r="L179" s="858"/>
      <c r="M179" s="858"/>
      <c r="N179" s="858"/>
      <c r="O179" s="858"/>
      <c r="P179" s="858"/>
      <c r="Q179" s="859"/>
      <c r="R179" s="390"/>
      <c r="S179" s="196"/>
    </row>
    <row r="180" spans="2:19" ht="150" customHeight="1" x14ac:dyDescent="0.25">
      <c r="B180" s="618"/>
      <c r="C180" s="619"/>
      <c r="D180" s="619"/>
      <c r="E180" s="619"/>
      <c r="F180" s="619"/>
      <c r="G180" s="619"/>
      <c r="H180" s="619"/>
      <c r="I180" s="619"/>
      <c r="J180" s="619"/>
      <c r="K180" s="619"/>
      <c r="L180" s="619"/>
      <c r="M180" s="619"/>
      <c r="N180" s="619"/>
      <c r="O180" s="619"/>
      <c r="P180" s="619"/>
      <c r="Q180" s="620"/>
      <c r="R180" s="390"/>
      <c r="S180" s="196"/>
    </row>
    <row r="181" spans="2:19" x14ac:dyDescent="0.25">
      <c r="B181" s="523"/>
      <c r="C181" s="523"/>
      <c r="D181" s="523"/>
      <c r="E181" s="523"/>
      <c r="F181" s="523"/>
      <c r="G181" s="523"/>
      <c r="H181" s="523"/>
      <c r="I181" s="523"/>
      <c r="J181" s="523"/>
      <c r="K181" s="523"/>
      <c r="L181" s="523"/>
      <c r="M181" s="523"/>
      <c r="N181" s="523"/>
      <c r="O181" s="523"/>
      <c r="P181" s="523"/>
      <c r="Q181" s="523"/>
      <c r="R181" s="390"/>
      <c r="S181" s="196"/>
    </row>
    <row r="182" spans="2:19" x14ac:dyDescent="0.25">
      <c r="B182" s="823" t="s">
        <v>278</v>
      </c>
      <c r="C182" s="824"/>
      <c r="D182" s="824"/>
      <c r="E182" s="824"/>
      <c r="F182" s="824"/>
      <c r="G182" s="824"/>
      <c r="H182" s="824"/>
      <c r="I182" s="824"/>
      <c r="J182" s="824"/>
      <c r="K182" s="824"/>
      <c r="L182" s="824"/>
      <c r="M182" s="824"/>
      <c r="N182" s="824"/>
      <c r="O182" s="824"/>
      <c r="P182" s="824"/>
      <c r="Q182" s="825"/>
      <c r="R182" s="390"/>
      <c r="S182" s="196"/>
    </row>
    <row r="183" spans="2:19" ht="150" customHeight="1" x14ac:dyDescent="0.25">
      <c r="B183" s="618"/>
      <c r="C183" s="619"/>
      <c r="D183" s="619"/>
      <c r="E183" s="619"/>
      <c r="F183" s="619"/>
      <c r="G183" s="619"/>
      <c r="H183" s="619"/>
      <c r="I183" s="619"/>
      <c r="J183" s="619"/>
      <c r="K183" s="619"/>
      <c r="L183" s="619"/>
      <c r="M183" s="619"/>
      <c r="N183" s="619"/>
      <c r="O183" s="619"/>
      <c r="P183" s="619"/>
      <c r="Q183" s="620"/>
      <c r="R183" s="390"/>
      <c r="S183" s="196"/>
    </row>
    <row r="184" spans="2:19" x14ac:dyDescent="0.25">
      <c r="B184" s="844"/>
      <c r="C184" s="844"/>
      <c r="D184" s="844"/>
      <c r="E184" s="844"/>
      <c r="F184" s="844"/>
      <c r="G184" s="844"/>
      <c r="H184" s="844"/>
      <c r="I184" s="844"/>
      <c r="J184" s="844"/>
      <c r="K184" s="844"/>
      <c r="L184" s="844"/>
      <c r="M184" s="844"/>
      <c r="N184" s="844"/>
      <c r="O184" s="844"/>
      <c r="P184" s="844"/>
      <c r="Q184" s="844"/>
      <c r="R184" s="390"/>
      <c r="S184" s="196"/>
    </row>
    <row r="185" spans="2:19" x14ac:dyDescent="0.25">
      <c r="B185" s="670" t="s">
        <v>81</v>
      </c>
      <c r="C185" s="670"/>
      <c r="D185" s="670"/>
      <c r="E185" s="670"/>
      <c r="F185" s="670"/>
      <c r="G185" s="670"/>
      <c r="H185" s="670"/>
      <c r="I185" s="670"/>
      <c r="J185" s="670"/>
      <c r="K185" s="670"/>
      <c r="L185" s="670"/>
      <c r="M185" s="670"/>
      <c r="N185" s="670"/>
      <c r="O185" s="670"/>
      <c r="P185" s="670"/>
      <c r="Q185" s="670"/>
      <c r="R185" s="390"/>
      <c r="S185" s="196"/>
    </row>
    <row r="186" spans="2:19" ht="12.75" hidden="1" customHeight="1" x14ac:dyDescent="0.25">
      <c r="B186" s="1"/>
      <c r="C186" s="1"/>
      <c r="D186" s="1"/>
      <c r="E186" s="1"/>
      <c r="F186" s="1"/>
      <c r="G186" s="1"/>
      <c r="H186" s="1"/>
      <c r="I186" s="1"/>
      <c r="J186" s="1"/>
      <c r="K186" s="1"/>
      <c r="L186" s="1"/>
      <c r="M186" s="1"/>
      <c r="N186" s="1"/>
      <c r="O186" s="1"/>
      <c r="P186" s="1"/>
      <c r="Q186" s="1"/>
      <c r="S186" s="205"/>
    </row>
    <row r="187" spans="2:19" ht="12.75" hidden="1" customHeight="1" x14ac:dyDescent="0.25">
      <c r="B187" s="1"/>
      <c r="C187" s="1"/>
      <c r="D187" s="1"/>
      <c r="E187" s="1"/>
      <c r="F187" s="1"/>
      <c r="G187" s="1"/>
      <c r="H187" s="1"/>
      <c r="I187" s="1"/>
      <c r="J187" s="1"/>
      <c r="K187" s="1"/>
      <c r="L187" s="1"/>
      <c r="M187" s="1"/>
      <c r="N187" s="1"/>
      <c r="O187" s="1"/>
      <c r="P187" s="1"/>
      <c r="Q187" s="1"/>
      <c r="S187" s="205"/>
    </row>
    <row r="188" spans="2:19" ht="12.75" hidden="1" customHeight="1" x14ac:dyDescent="0.25">
      <c r="B188" s="1"/>
      <c r="C188" s="1"/>
      <c r="D188" s="1"/>
      <c r="E188" s="1"/>
      <c r="F188" s="1"/>
      <c r="G188" s="1"/>
      <c r="H188" s="1"/>
      <c r="I188" s="1"/>
      <c r="J188" s="1"/>
      <c r="K188" s="1"/>
      <c r="L188" s="1"/>
      <c r="M188" s="1"/>
      <c r="N188" s="1"/>
      <c r="O188" s="1"/>
      <c r="P188" s="1"/>
      <c r="Q188" s="1"/>
      <c r="S188" s="205"/>
    </row>
    <row r="189" spans="2:19" ht="12.75" hidden="1" customHeight="1" x14ac:dyDescent="0.25">
      <c r="B189" s="1"/>
      <c r="C189" s="1"/>
      <c r="D189" s="1"/>
      <c r="E189" s="1"/>
      <c r="F189" s="1"/>
      <c r="G189" s="1"/>
      <c r="H189" s="1"/>
      <c r="I189" s="1"/>
      <c r="J189" s="1"/>
      <c r="K189" s="1"/>
      <c r="L189" s="1"/>
      <c r="M189" s="1"/>
      <c r="N189" s="1"/>
      <c r="O189" s="1"/>
      <c r="P189" s="1"/>
      <c r="Q189" s="1"/>
      <c r="S189" s="205"/>
    </row>
    <row r="190" spans="2:19" ht="12.75" hidden="1" customHeight="1" x14ac:dyDescent="0.25">
      <c r="B190" s="1"/>
      <c r="C190" s="1"/>
      <c r="D190" s="1"/>
      <c r="E190" s="1"/>
      <c r="F190" s="1"/>
      <c r="G190" s="1"/>
      <c r="H190" s="1"/>
      <c r="I190" s="1"/>
      <c r="J190" s="1"/>
      <c r="K190" s="1"/>
      <c r="L190" s="1"/>
      <c r="M190" s="1"/>
      <c r="N190" s="1"/>
      <c r="O190" s="1"/>
      <c r="P190" s="1"/>
      <c r="Q190" s="1"/>
      <c r="S190" s="205"/>
    </row>
    <row r="191" spans="2:19" ht="12.75" hidden="1" customHeight="1" x14ac:dyDescent="0.25">
      <c r="B191" s="1"/>
      <c r="C191" s="1"/>
      <c r="D191" s="1"/>
      <c r="E191" s="1"/>
      <c r="F191" s="1"/>
      <c r="G191" s="1"/>
      <c r="H191" s="1"/>
      <c r="I191" s="1"/>
      <c r="J191" s="1"/>
      <c r="K191" s="1"/>
      <c r="L191" s="1"/>
      <c r="M191" s="1"/>
      <c r="N191" s="1"/>
      <c r="O191" s="1"/>
      <c r="P191" s="1"/>
      <c r="Q191" s="1"/>
      <c r="S191" s="205"/>
    </row>
    <row r="192" spans="2:19" ht="12.75" hidden="1" customHeight="1" x14ac:dyDescent="0.25">
      <c r="B192" s="1"/>
      <c r="C192" s="1"/>
      <c r="D192" s="1"/>
      <c r="E192" s="1"/>
      <c r="F192" s="1"/>
      <c r="G192" s="1"/>
      <c r="H192" s="1"/>
      <c r="I192" s="1"/>
      <c r="J192" s="1"/>
      <c r="K192" s="1"/>
      <c r="L192" s="1"/>
      <c r="M192" s="1"/>
      <c r="N192" s="1"/>
      <c r="O192" s="1"/>
      <c r="P192" s="1"/>
      <c r="Q192" s="1"/>
      <c r="S192" s="205"/>
    </row>
    <row r="193" spans="2:19" ht="12.75" hidden="1" customHeight="1" x14ac:dyDescent="0.25">
      <c r="B193" s="1"/>
      <c r="C193" s="1"/>
      <c r="D193" s="1"/>
      <c r="E193" s="1"/>
      <c r="F193" s="1"/>
      <c r="G193" s="1"/>
      <c r="H193" s="1"/>
      <c r="I193" s="1"/>
      <c r="J193" s="1"/>
      <c r="K193" s="1"/>
      <c r="L193" s="1"/>
      <c r="M193" s="1"/>
      <c r="N193" s="1"/>
      <c r="O193" s="1"/>
      <c r="P193" s="1"/>
      <c r="Q193" s="1"/>
      <c r="S193" s="205"/>
    </row>
    <row r="194" spans="2:19" ht="12.75" hidden="1" customHeight="1" x14ac:dyDescent="0.25">
      <c r="B194" s="1"/>
      <c r="C194" s="1"/>
      <c r="D194" s="1"/>
      <c r="E194" s="1"/>
      <c r="F194" s="1"/>
      <c r="G194" s="1"/>
      <c r="H194" s="1"/>
      <c r="I194" s="1"/>
      <c r="J194" s="1"/>
      <c r="K194" s="1"/>
      <c r="L194" s="1"/>
      <c r="M194" s="1"/>
      <c r="N194" s="1"/>
      <c r="O194" s="1"/>
      <c r="P194" s="1"/>
      <c r="Q194" s="1"/>
      <c r="S194" s="205"/>
    </row>
    <row r="195" spans="2:19" ht="12.75" hidden="1" customHeight="1" x14ac:dyDescent="0.25">
      <c r="B195" s="1"/>
      <c r="C195" s="1"/>
      <c r="D195" s="1"/>
      <c r="E195" s="1"/>
      <c r="F195" s="1"/>
      <c r="G195" s="1"/>
      <c r="H195" s="1"/>
      <c r="I195" s="1"/>
      <c r="J195" s="1"/>
      <c r="K195" s="1"/>
      <c r="L195" s="1"/>
      <c r="M195" s="1"/>
      <c r="N195" s="1"/>
      <c r="O195" s="1"/>
      <c r="P195" s="1"/>
      <c r="Q195" s="1"/>
      <c r="S195" s="205"/>
    </row>
    <row r="196" spans="2:19" ht="12.75" hidden="1" customHeight="1" x14ac:dyDescent="0.25">
      <c r="B196" s="1"/>
      <c r="C196" s="1"/>
      <c r="D196" s="1"/>
      <c r="E196" s="1"/>
      <c r="F196" s="1"/>
      <c r="G196" s="1"/>
      <c r="H196" s="1"/>
      <c r="I196" s="1"/>
      <c r="J196" s="1"/>
      <c r="K196" s="1"/>
      <c r="L196" s="1"/>
      <c r="M196" s="1"/>
      <c r="N196" s="1"/>
      <c r="O196" s="1"/>
      <c r="P196" s="1"/>
      <c r="Q196" s="1"/>
      <c r="S196" s="205"/>
    </row>
    <row r="197" spans="2:19" ht="12.75" hidden="1" customHeight="1" x14ac:dyDescent="0.25">
      <c r="B197" s="1"/>
      <c r="C197" s="1"/>
      <c r="D197" s="1"/>
      <c r="E197" s="1"/>
      <c r="F197" s="1"/>
      <c r="G197" s="1"/>
      <c r="H197" s="1"/>
      <c r="I197" s="1"/>
      <c r="J197" s="1"/>
      <c r="K197" s="1"/>
      <c r="L197" s="1"/>
      <c r="M197" s="1"/>
      <c r="N197" s="1"/>
      <c r="O197" s="1"/>
      <c r="P197" s="1"/>
      <c r="Q197" s="1"/>
      <c r="S197" s="205"/>
    </row>
    <row r="198" spans="2:19" ht="12.75" hidden="1" customHeight="1" x14ac:dyDescent="0.25">
      <c r="B198" s="1"/>
      <c r="C198" s="1"/>
      <c r="D198" s="1"/>
      <c r="E198" s="1"/>
      <c r="F198" s="1"/>
      <c r="G198" s="1"/>
      <c r="H198" s="1"/>
      <c r="I198" s="1"/>
      <c r="J198" s="1"/>
      <c r="K198" s="1"/>
      <c r="L198" s="1"/>
      <c r="M198" s="1"/>
      <c r="N198" s="1"/>
      <c r="O198" s="1"/>
      <c r="P198" s="1"/>
      <c r="Q198" s="1"/>
      <c r="S198" s="205"/>
    </row>
    <row r="199" spans="2:19" ht="12.75" hidden="1" customHeight="1" x14ac:dyDescent="0.25">
      <c r="B199" s="1"/>
      <c r="C199" s="1"/>
      <c r="D199" s="1"/>
      <c r="E199" s="1"/>
      <c r="F199" s="1"/>
      <c r="G199" s="1"/>
      <c r="H199" s="1"/>
      <c r="I199" s="1"/>
      <c r="J199" s="1"/>
      <c r="K199" s="1"/>
      <c r="L199" s="1"/>
      <c r="M199" s="1"/>
      <c r="N199" s="1"/>
      <c r="O199" s="1"/>
      <c r="P199" s="1"/>
      <c r="Q199" s="1"/>
      <c r="S199" s="205"/>
    </row>
    <row r="200" spans="2:19" ht="12.75" hidden="1" customHeight="1" x14ac:dyDescent="0.25">
      <c r="B200" s="1"/>
      <c r="C200" s="1"/>
      <c r="D200" s="1"/>
      <c r="E200" s="1"/>
      <c r="F200" s="1"/>
      <c r="G200" s="1"/>
      <c r="H200" s="1"/>
      <c r="I200" s="1"/>
      <c r="J200" s="1"/>
      <c r="K200" s="1"/>
      <c r="L200" s="1"/>
      <c r="M200" s="1"/>
      <c r="N200" s="1"/>
      <c r="O200" s="1"/>
      <c r="P200" s="1"/>
      <c r="Q200" s="1"/>
      <c r="S200" s="205"/>
    </row>
    <row r="201" spans="2:19" ht="12.75" hidden="1" customHeight="1" x14ac:dyDescent="0.25">
      <c r="B201" s="1"/>
      <c r="C201" s="1"/>
      <c r="D201" s="1"/>
      <c r="E201" s="1"/>
      <c r="F201" s="1"/>
      <c r="G201" s="1"/>
      <c r="H201" s="1"/>
      <c r="I201" s="1"/>
      <c r="J201" s="1"/>
      <c r="K201" s="1"/>
      <c r="L201" s="1"/>
      <c r="M201" s="1"/>
      <c r="N201" s="1"/>
      <c r="O201" s="1"/>
      <c r="P201" s="1"/>
      <c r="Q201" s="1"/>
      <c r="S201" s="205"/>
    </row>
    <row r="202" spans="2:19" ht="12.75" hidden="1" customHeight="1" x14ac:dyDescent="0.25">
      <c r="B202" s="1"/>
      <c r="C202" s="1"/>
      <c r="D202" s="1"/>
      <c r="E202" s="1"/>
      <c r="F202" s="1"/>
      <c r="G202" s="1"/>
      <c r="H202" s="1"/>
      <c r="I202" s="1"/>
      <c r="J202" s="1"/>
      <c r="K202" s="1"/>
      <c r="L202" s="1"/>
      <c r="M202" s="1"/>
      <c r="N202" s="1"/>
      <c r="O202" s="1"/>
      <c r="P202" s="1"/>
      <c r="Q202" s="1"/>
      <c r="S202" s="205"/>
    </row>
    <row r="203" spans="2:19" ht="12.75" hidden="1" customHeight="1" x14ac:dyDescent="0.25">
      <c r="B203" s="1"/>
      <c r="C203" s="1"/>
      <c r="D203" s="1"/>
      <c r="E203" s="1"/>
      <c r="F203" s="1"/>
      <c r="G203" s="1"/>
      <c r="H203" s="1"/>
      <c r="I203" s="1"/>
      <c r="J203" s="1"/>
      <c r="K203" s="1"/>
      <c r="L203" s="1"/>
      <c r="M203" s="1"/>
      <c r="N203" s="1"/>
      <c r="O203" s="1"/>
      <c r="P203" s="1"/>
      <c r="Q203" s="1"/>
      <c r="S203" s="205"/>
    </row>
    <row r="204" spans="2:19" ht="12.75" hidden="1" customHeight="1" x14ac:dyDescent="0.25">
      <c r="B204" s="1"/>
      <c r="C204" s="1"/>
      <c r="D204" s="1"/>
      <c r="E204" s="1"/>
      <c r="F204" s="1"/>
      <c r="G204" s="1"/>
      <c r="H204" s="1"/>
      <c r="I204" s="1"/>
      <c r="J204" s="1"/>
      <c r="K204" s="1"/>
      <c r="L204" s="1"/>
      <c r="M204" s="1"/>
      <c r="N204" s="1"/>
      <c r="O204" s="1"/>
      <c r="P204" s="1"/>
      <c r="Q204" s="1"/>
      <c r="S204" s="205"/>
    </row>
    <row r="205" spans="2:19" ht="12.75" hidden="1" customHeight="1" x14ac:dyDescent="0.25">
      <c r="S205" s="205"/>
    </row>
    <row r="206" spans="2:19" ht="12.75" hidden="1" customHeight="1" x14ac:dyDescent="0.25">
      <c r="S206" s="205"/>
    </row>
    <row r="207" spans="2:19" ht="12.75" hidden="1" customHeight="1" x14ac:dyDescent="0.25">
      <c r="S207" s="205"/>
    </row>
    <row r="208" spans="2:19" ht="12.75" hidden="1" customHeight="1" x14ac:dyDescent="0.25">
      <c r="S208" s="205"/>
    </row>
    <row r="209" spans="19:19" ht="12.75" hidden="1" customHeight="1" x14ac:dyDescent="0.25">
      <c r="S209" s="205"/>
    </row>
    <row r="210" spans="19:19" ht="12.75" hidden="1" customHeight="1" x14ac:dyDescent="0.25">
      <c r="S210" s="205"/>
    </row>
    <row r="211" spans="19:19" ht="12.75" hidden="1" customHeight="1" x14ac:dyDescent="0.25">
      <c r="S211" s="205"/>
    </row>
    <row r="212" spans="19:19" ht="12.75" hidden="1" customHeight="1" x14ac:dyDescent="0.25">
      <c r="S212" s="205"/>
    </row>
    <row r="213" spans="19:19" ht="12.75" hidden="1" customHeight="1" x14ac:dyDescent="0.25">
      <c r="S213" s="205"/>
    </row>
    <row r="214" spans="19:19" ht="12.75" hidden="1" customHeight="1" x14ac:dyDescent="0.25">
      <c r="S214" s="205"/>
    </row>
    <row r="215" spans="19:19" ht="12.75" hidden="1" customHeight="1" x14ac:dyDescent="0.25">
      <c r="S215" s="205"/>
    </row>
    <row r="216" spans="19:19" ht="12.75" hidden="1" customHeight="1" x14ac:dyDescent="0.25">
      <c r="S216" s="205"/>
    </row>
    <row r="217" spans="19:19" ht="12.75" hidden="1" customHeight="1" x14ac:dyDescent="0.25">
      <c r="S217" s="205"/>
    </row>
    <row r="218" spans="19:19" ht="12.75" hidden="1" customHeight="1" x14ac:dyDescent="0.25">
      <c r="S218" s="205"/>
    </row>
    <row r="219" spans="19:19" ht="12.75" hidden="1" customHeight="1" x14ac:dyDescent="0.25">
      <c r="S219" s="205"/>
    </row>
    <row r="220" spans="19:19" ht="12.75" hidden="1" customHeight="1" x14ac:dyDescent="0.25">
      <c r="S220" s="205"/>
    </row>
    <row r="221" spans="19:19" ht="12.75" hidden="1" customHeight="1" x14ac:dyDescent="0.25">
      <c r="S221" s="205"/>
    </row>
    <row r="222" spans="19:19" ht="12.75" hidden="1" customHeight="1" x14ac:dyDescent="0.25">
      <c r="S222" s="205"/>
    </row>
    <row r="223" spans="19:19" ht="12.75" hidden="1" customHeight="1" x14ac:dyDescent="0.25">
      <c r="S223" s="205"/>
    </row>
    <row r="224" spans="19:19" ht="12.75" hidden="1" customHeight="1" x14ac:dyDescent="0.25">
      <c r="S224" s="205"/>
    </row>
    <row r="225" spans="19:19" ht="12.75" hidden="1" customHeight="1" x14ac:dyDescent="0.25">
      <c r="S225" s="205"/>
    </row>
    <row r="226" spans="19:19" ht="12.75" hidden="1" customHeight="1" x14ac:dyDescent="0.25">
      <c r="S226" s="205"/>
    </row>
    <row r="227" spans="19:19" ht="12.75" hidden="1" customHeight="1" x14ac:dyDescent="0.25">
      <c r="S227" s="205"/>
    </row>
    <row r="228" spans="19:19" ht="12.75" hidden="1" customHeight="1" x14ac:dyDescent="0.25">
      <c r="S228" s="205"/>
    </row>
    <row r="229" spans="19:19" ht="12.75" hidden="1" customHeight="1" x14ac:dyDescent="0.25">
      <c r="S229" s="205"/>
    </row>
    <row r="230" spans="19:19" ht="12.75" hidden="1" customHeight="1" x14ac:dyDescent="0.25">
      <c r="S230" s="205"/>
    </row>
    <row r="231" spans="19:19" ht="12.75" hidden="1" customHeight="1" x14ac:dyDescent="0.25">
      <c r="S231" s="205"/>
    </row>
    <row r="232" spans="19:19" ht="12.75" hidden="1" customHeight="1" x14ac:dyDescent="0.25">
      <c r="S232" s="205"/>
    </row>
    <row r="233" spans="19:19" ht="12.75" hidden="1" customHeight="1" x14ac:dyDescent="0.25">
      <c r="S233" s="205"/>
    </row>
    <row r="234" spans="19:19" ht="12.75" hidden="1" customHeight="1" x14ac:dyDescent="0.25">
      <c r="S234" s="205"/>
    </row>
    <row r="235" spans="19:19" ht="12.75" hidden="1" customHeight="1" x14ac:dyDescent="0.25">
      <c r="S235" s="205"/>
    </row>
    <row r="236" spans="19:19" ht="12.75" hidden="1" customHeight="1" x14ac:dyDescent="0.25">
      <c r="S236" s="205"/>
    </row>
    <row r="237" spans="19:19" ht="12.75" hidden="1" customHeight="1" x14ac:dyDescent="0.25">
      <c r="S237" s="205"/>
    </row>
    <row r="238" spans="19:19" ht="12.75" hidden="1" customHeight="1" x14ac:dyDescent="0.25">
      <c r="S238" s="205"/>
    </row>
    <row r="239" spans="19:19" ht="12.75" hidden="1" customHeight="1" x14ac:dyDescent="0.25">
      <c r="S239" s="205"/>
    </row>
    <row r="240" spans="19:19" ht="12.75" hidden="1" customHeight="1" x14ac:dyDescent="0.25">
      <c r="S240" s="205"/>
    </row>
    <row r="241" spans="19:19" ht="12.75" hidden="1" customHeight="1" x14ac:dyDescent="0.25">
      <c r="S241" s="205"/>
    </row>
    <row r="242" spans="19:19" ht="12.75" hidden="1" customHeight="1" x14ac:dyDescent="0.25">
      <c r="S242" s="205"/>
    </row>
    <row r="243" spans="19:19" ht="12.75" hidden="1" customHeight="1" x14ac:dyDescent="0.25">
      <c r="S243" s="205"/>
    </row>
    <row r="244" spans="19:19" ht="12.75" hidden="1" customHeight="1" x14ac:dyDescent="0.25">
      <c r="S244" s="205"/>
    </row>
    <row r="245" spans="19:19" ht="12.75" hidden="1" customHeight="1" x14ac:dyDescent="0.25">
      <c r="S245" s="205"/>
    </row>
    <row r="246" spans="19:19" ht="12.75" hidden="1" customHeight="1" x14ac:dyDescent="0.25">
      <c r="S246" s="205"/>
    </row>
    <row r="247" spans="19:19" ht="12.75" hidden="1" customHeight="1" x14ac:dyDescent="0.25">
      <c r="S247" s="205"/>
    </row>
    <row r="248" spans="19:19" ht="12.75" hidden="1" customHeight="1" x14ac:dyDescent="0.25">
      <c r="S248" s="205"/>
    </row>
    <row r="249" spans="19:19" ht="12.75" hidden="1" customHeight="1" x14ac:dyDescent="0.25">
      <c r="S249" s="205"/>
    </row>
    <row r="250" spans="19:19" ht="12.75" hidden="1" customHeight="1" x14ac:dyDescent="0.25">
      <c r="S250" s="205"/>
    </row>
    <row r="251" spans="19:19" ht="12.75" hidden="1" customHeight="1" x14ac:dyDescent="0.25">
      <c r="S251" s="205"/>
    </row>
    <row r="252" spans="19:19" ht="12.75" hidden="1" customHeight="1" x14ac:dyDescent="0.25">
      <c r="S252" s="205"/>
    </row>
    <row r="253" spans="19:19" ht="12.75" hidden="1" customHeight="1" x14ac:dyDescent="0.25">
      <c r="S253" s="205"/>
    </row>
    <row r="254" spans="19:19" ht="12.75" hidden="1" customHeight="1" x14ac:dyDescent="0.25">
      <c r="S254" s="205"/>
    </row>
    <row r="255" spans="19:19" ht="12.75" hidden="1" customHeight="1" x14ac:dyDescent="0.25">
      <c r="S255" s="205"/>
    </row>
    <row r="256" spans="19:19" ht="12.75" hidden="1" customHeight="1" x14ac:dyDescent="0.25">
      <c r="S256" s="205"/>
    </row>
    <row r="257" spans="19:19" ht="12.75" hidden="1" customHeight="1" x14ac:dyDescent="0.25">
      <c r="S257" s="205"/>
    </row>
    <row r="258" spans="19:19" ht="12.75" hidden="1" customHeight="1" x14ac:dyDescent="0.25">
      <c r="S258" s="205"/>
    </row>
    <row r="259" spans="19:19" ht="12.75" hidden="1" customHeight="1" x14ac:dyDescent="0.25">
      <c r="S259" s="205"/>
    </row>
    <row r="260" spans="19:19" ht="12.75" hidden="1" customHeight="1" x14ac:dyDescent="0.25">
      <c r="S260" s="205"/>
    </row>
    <row r="261" spans="19:19" ht="12.75" hidden="1" customHeight="1" x14ac:dyDescent="0.25">
      <c r="S261" s="205"/>
    </row>
    <row r="262" spans="19:19" ht="12.75" hidden="1" customHeight="1" x14ac:dyDescent="0.25">
      <c r="S262" s="205"/>
    </row>
    <row r="263" spans="19:19" ht="12.75" hidden="1" customHeight="1" x14ac:dyDescent="0.25">
      <c r="S263" s="205"/>
    </row>
    <row r="264" spans="19:19" ht="12.75" hidden="1" customHeight="1" x14ac:dyDescent="0.25">
      <c r="S264" s="205"/>
    </row>
    <row r="265" spans="19:19" ht="12.75" hidden="1" customHeight="1" x14ac:dyDescent="0.25">
      <c r="S265" s="205"/>
    </row>
    <row r="266" spans="19:19" ht="12.75" hidden="1" customHeight="1" x14ac:dyDescent="0.25">
      <c r="S266" s="205"/>
    </row>
    <row r="267" spans="19:19" ht="12.75" hidden="1" customHeight="1" x14ac:dyDescent="0.25">
      <c r="S267" s="205"/>
    </row>
    <row r="268" spans="19:19" ht="12.75" hidden="1" customHeight="1" x14ac:dyDescent="0.25">
      <c r="S268" s="205"/>
    </row>
    <row r="269" spans="19:19" ht="12.75" hidden="1" customHeight="1" x14ac:dyDescent="0.25">
      <c r="S269" s="205"/>
    </row>
    <row r="270" spans="19:19" ht="12.75" hidden="1" customHeight="1" x14ac:dyDescent="0.25">
      <c r="S270" s="205"/>
    </row>
    <row r="271" spans="19:19" ht="12.75" hidden="1" customHeight="1" x14ac:dyDescent="0.25">
      <c r="S271" s="205"/>
    </row>
    <row r="272" spans="19:19" ht="12.75" hidden="1" customHeight="1" x14ac:dyDescent="0.25">
      <c r="S272" s="205"/>
    </row>
    <row r="273" spans="19:19" ht="12.75" hidden="1" customHeight="1" x14ac:dyDescent="0.25">
      <c r="S273" s="205"/>
    </row>
    <row r="274" spans="19:19" ht="12.75" hidden="1" customHeight="1" x14ac:dyDescent="0.25">
      <c r="S274" s="205"/>
    </row>
    <row r="275" spans="19:19" ht="12.75" hidden="1" customHeight="1" x14ac:dyDescent="0.25">
      <c r="S275" s="205"/>
    </row>
    <row r="276" spans="19:19" ht="12.75" hidden="1" customHeight="1" x14ac:dyDescent="0.25">
      <c r="S276" s="205"/>
    </row>
    <row r="277" spans="19:19" ht="12.75" hidden="1" customHeight="1" x14ac:dyDescent="0.25">
      <c r="S277" s="205"/>
    </row>
    <row r="278" spans="19:19" ht="12.75" hidden="1" customHeight="1" x14ac:dyDescent="0.25">
      <c r="S278" s="205"/>
    </row>
    <row r="279" spans="19:19" ht="12.75" hidden="1" customHeight="1" x14ac:dyDescent="0.25">
      <c r="S279" s="205"/>
    </row>
    <row r="280" spans="19:19" ht="12.75" hidden="1" customHeight="1" x14ac:dyDescent="0.25">
      <c r="S280" s="205"/>
    </row>
    <row r="281" spans="19:19" ht="12.75" hidden="1" customHeight="1" x14ac:dyDescent="0.25">
      <c r="S281" s="205"/>
    </row>
    <row r="282" spans="19:19" ht="12.75" hidden="1" customHeight="1" x14ac:dyDescent="0.25">
      <c r="S282" s="205"/>
    </row>
    <row r="283" spans="19:19" ht="12.75" hidden="1" customHeight="1" x14ac:dyDescent="0.25">
      <c r="S283" s="205"/>
    </row>
    <row r="284" spans="19:19" ht="12.75" hidden="1" customHeight="1" x14ac:dyDescent="0.25">
      <c r="S284" s="205"/>
    </row>
    <row r="285" spans="19:19" ht="12.75" hidden="1" customHeight="1" x14ac:dyDescent="0.25">
      <c r="S285" s="205"/>
    </row>
    <row r="286" spans="19:19" ht="12.75" hidden="1" customHeight="1" x14ac:dyDescent="0.25">
      <c r="S286" s="205"/>
    </row>
    <row r="287" spans="19:19" ht="12.75" hidden="1" customHeight="1" x14ac:dyDescent="0.25">
      <c r="S287" s="205"/>
    </row>
    <row r="288" spans="19:19" ht="12.75" hidden="1" customHeight="1" x14ac:dyDescent="0.25">
      <c r="S288" s="205"/>
    </row>
    <row r="289" spans="19:19" ht="12.75" hidden="1" customHeight="1" x14ac:dyDescent="0.25">
      <c r="S289" s="205"/>
    </row>
    <row r="290" spans="19:19" ht="12.75" hidden="1" customHeight="1" x14ac:dyDescent="0.25">
      <c r="S290" s="205"/>
    </row>
    <row r="291" spans="19:19" ht="12.75" hidden="1" customHeight="1" x14ac:dyDescent="0.25">
      <c r="S291" s="205"/>
    </row>
    <row r="292" spans="19:19" ht="12.75" hidden="1" customHeight="1" x14ac:dyDescent="0.25">
      <c r="S292" s="205"/>
    </row>
    <row r="293" spans="19:19" ht="12.75" hidden="1" customHeight="1" x14ac:dyDescent="0.25">
      <c r="S293" s="205"/>
    </row>
    <row r="294" spans="19:19" ht="12.75" hidden="1" customHeight="1" x14ac:dyDescent="0.25">
      <c r="S294" s="205"/>
    </row>
    <row r="295" spans="19:19" ht="12.75" hidden="1" customHeight="1" x14ac:dyDescent="0.25">
      <c r="S295" s="205"/>
    </row>
    <row r="296" spans="19:19" ht="12.75" hidden="1" customHeight="1" x14ac:dyDescent="0.25">
      <c r="S296" s="205"/>
    </row>
    <row r="297" spans="19:19" ht="12.75" hidden="1" customHeight="1" x14ac:dyDescent="0.25">
      <c r="S297" s="205"/>
    </row>
    <row r="298" spans="19:19" ht="12.75" hidden="1" customHeight="1" x14ac:dyDescent="0.25">
      <c r="S298" s="205"/>
    </row>
    <row r="299" spans="19:19" ht="12.75" hidden="1" customHeight="1" x14ac:dyDescent="0.25">
      <c r="S299" s="205"/>
    </row>
    <row r="300" spans="19:19" ht="12.75" hidden="1" customHeight="1" x14ac:dyDescent="0.25">
      <c r="S300" s="205"/>
    </row>
    <row r="301" spans="19:19" ht="12.75" hidden="1" customHeight="1" x14ac:dyDescent="0.25">
      <c r="S301" s="205"/>
    </row>
    <row r="302" spans="19:19" ht="12.75" hidden="1" customHeight="1" x14ac:dyDescent="0.25">
      <c r="S302" s="205"/>
    </row>
    <row r="303" spans="19:19" ht="12.75" hidden="1" customHeight="1" x14ac:dyDescent="0.25">
      <c r="S303" s="205"/>
    </row>
    <row r="304" spans="19:19" ht="12.75" hidden="1" customHeight="1" x14ac:dyDescent="0.25">
      <c r="S304" s="205"/>
    </row>
    <row r="305" spans="19:19" ht="12.75" hidden="1" customHeight="1" x14ac:dyDescent="0.25">
      <c r="S305" s="205"/>
    </row>
    <row r="306" spans="19:19" ht="12.75" hidden="1" customHeight="1" x14ac:dyDescent="0.25">
      <c r="S306" s="205"/>
    </row>
    <row r="307" spans="19:19" ht="12.75" hidden="1" customHeight="1" x14ac:dyDescent="0.25">
      <c r="S307" s="205"/>
    </row>
    <row r="308" spans="19:19" ht="12.75" hidden="1" customHeight="1" x14ac:dyDescent="0.25">
      <c r="S308" s="205"/>
    </row>
    <row r="309" spans="19:19" ht="12.75" hidden="1" customHeight="1" x14ac:dyDescent="0.25">
      <c r="S309" s="205"/>
    </row>
    <row r="310" spans="19:19" ht="12.75" hidden="1" customHeight="1" x14ac:dyDescent="0.25">
      <c r="S310" s="205"/>
    </row>
    <row r="311" spans="19:19" ht="12.75" hidden="1" customHeight="1" x14ac:dyDescent="0.25">
      <c r="S311" s="205"/>
    </row>
    <row r="312" spans="19:19" ht="12.75" hidden="1" customHeight="1" x14ac:dyDescent="0.25">
      <c r="S312" s="205"/>
    </row>
    <row r="313" spans="19:19" ht="12.75" hidden="1" customHeight="1" x14ac:dyDescent="0.25">
      <c r="S313" s="205"/>
    </row>
    <row r="314" spans="19:19" ht="12.75" hidden="1" customHeight="1" x14ac:dyDescent="0.25">
      <c r="S314" s="205"/>
    </row>
    <row r="315" spans="19:19" ht="12.75" hidden="1" customHeight="1" x14ac:dyDescent="0.25">
      <c r="S315" s="205"/>
    </row>
    <row r="316" spans="19:19" ht="12.75" hidden="1" customHeight="1" x14ac:dyDescent="0.25">
      <c r="S316" s="205"/>
    </row>
    <row r="317" spans="19:19" ht="12.75" hidden="1" customHeight="1" x14ac:dyDescent="0.25">
      <c r="S317" s="205"/>
    </row>
    <row r="318" spans="19:19" ht="12.75" hidden="1" customHeight="1" x14ac:dyDescent="0.25">
      <c r="S318" s="205"/>
    </row>
    <row r="319" spans="19:19" ht="12.75" hidden="1" customHeight="1" x14ac:dyDescent="0.25">
      <c r="S319" s="205"/>
    </row>
    <row r="320" spans="19:19" ht="12.75" hidden="1" customHeight="1" x14ac:dyDescent="0.25">
      <c r="S320" s="205"/>
    </row>
    <row r="321" spans="19:19" ht="12.75" hidden="1" customHeight="1" x14ac:dyDescent="0.25">
      <c r="S321" s="205"/>
    </row>
    <row r="322" spans="19:19" ht="12.75" hidden="1" customHeight="1" x14ac:dyDescent="0.25">
      <c r="S322" s="205"/>
    </row>
    <row r="323" spans="19:19" ht="12.75" hidden="1" customHeight="1" x14ac:dyDescent="0.25">
      <c r="S323" s="205"/>
    </row>
    <row r="324" spans="19:19" ht="12.75" hidden="1" customHeight="1" x14ac:dyDescent="0.25">
      <c r="S324" s="205"/>
    </row>
    <row r="325" spans="19:19" ht="12.75" hidden="1" customHeight="1" x14ac:dyDescent="0.25">
      <c r="S325" s="205"/>
    </row>
    <row r="326" spans="19:19" ht="12.75" hidden="1" customHeight="1" x14ac:dyDescent="0.25">
      <c r="S326" s="205"/>
    </row>
    <row r="327" spans="19:19" ht="12.75" hidden="1" customHeight="1" x14ac:dyDescent="0.25">
      <c r="S327" s="205"/>
    </row>
    <row r="328" spans="19:19" ht="12.75" hidden="1" customHeight="1" x14ac:dyDescent="0.25">
      <c r="S328" s="205"/>
    </row>
    <row r="329" spans="19:19" ht="12.75" hidden="1" customHeight="1" x14ac:dyDescent="0.25">
      <c r="S329" s="205"/>
    </row>
    <row r="330" spans="19:19" ht="12.75" hidden="1" customHeight="1" x14ac:dyDescent="0.25">
      <c r="S330" s="205"/>
    </row>
    <row r="331" spans="19:19" ht="12.75" hidden="1" customHeight="1" x14ac:dyDescent="0.25">
      <c r="S331" s="205"/>
    </row>
    <row r="332" spans="19:19" ht="12.75" hidden="1" customHeight="1" x14ac:dyDescent="0.25">
      <c r="S332" s="205"/>
    </row>
    <row r="333" spans="19:19" ht="12.75" hidden="1" customHeight="1" x14ac:dyDescent="0.25">
      <c r="S333" s="205"/>
    </row>
    <row r="334" spans="19:19" ht="12.75" hidden="1" customHeight="1" x14ac:dyDescent="0.25">
      <c r="S334" s="205"/>
    </row>
    <row r="335" spans="19:19" ht="12.75" hidden="1" customHeight="1" x14ac:dyDescent="0.25">
      <c r="S335" s="205"/>
    </row>
    <row r="336" spans="19:19" ht="12.75" hidden="1" customHeight="1" x14ac:dyDescent="0.25">
      <c r="S336" s="205"/>
    </row>
    <row r="337" spans="19:19" ht="12.75" hidden="1" customHeight="1" x14ac:dyDescent="0.25">
      <c r="S337" s="205"/>
    </row>
    <row r="338" spans="19:19" ht="12.75" hidden="1" customHeight="1" x14ac:dyDescent="0.25">
      <c r="S338" s="205"/>
    </row>
    <row r="339" spans="19:19" ht="12.75" hidden="1" customHeight="1" x14ac:dyDescent="0.25">
      <c r="S339" s="205"/>
    </row>
    <row r="340" spans="19:19" ht="12.75" hidden="1" customHeight="1" x14ac:dyDescent="0.25">
      <c r="S340" s="205"/>
    </row>
    <row r="341" spans="19:19" ht="12.75" hidden="1" customHeight="1" x14ac:dyDescent="0.25">
      <c r="S341" s="205"/>
    </row>
    <row r="342" spans="19:19" ht="12.75" hidden="1" customHeight="1" x14ac:dyDescent="0.25">
      <c r="S342" s="205"/>
    </row>
    <row r="343" spans="19:19" ht="12.75" hidden="1" customHeight="1" x14ac:dyDescent="0.25">
      <c r="S343" s="205"/>
    </row>
    <row r="344" spans="19:19" ht="12.75" hidden="1" customHeight="1" x14ac:dyDescent="0.25">
      <c r="S344" s="205"/>
    </row>
    <row r="345" spans="19:19" ht="12.75" hidden="1" customHeight="1" x14ac:dyDescent="0.25">
      <c r="S345" s="205"/>
    </row>
    <row r="346" spans="19:19" ht="12.75" hidden="1" customHeight="1" x14ac:dyDescent="0.25">
      <c r="S346" s="205"/>
    </row>
    <row r="347" spans="19:19" ht="12.75" hidden="1" customHeight="1" x14ac:dyDescent="0.25">
      <c r="S347" s="205"/>
    </row>
    <row r="348" spans="19:19" ht="12.75" hidden="1" customHeight="1" x14ac:dyDescent="0.25">
      <c r="S348" s="205"/>
    </row>
    <row r="349" spans="19:19" ht="12.75" hidden="1" customHeight="1" x14ac:dyDescent="0.25">
      <c r="S349" s="205"/>
    </row>
    <row r="350" spans="19:19" ht="12.75" hidden="1" customHeight="1" x14ac:dyDescent="0.25">
      <c r="S350" s="205"/>
    </row>
    <row r="351" spans="19:19" ht="12.75" hidden="1" customHeight="1" x14ac:dyDescent="0.25">
      <c r="S351" s="205"/>
    </row>
    <row r="352" spans="19:19" ht="12.75" hidden="1" customHeight="1" x14ac:dyDescent="0.25">
      <c r="S352" s="205"/>
    </row>
    <row r="353" spans="19:19" ht="12.75" hidden="1" customHeight="1" x14ac:dyDescent="0.25">
      <c r="S353" s="205"/>
    </row>
    <row r="354" spans="19:19" ht="12.75" hidden="1" customHeight="1" x14ac:dyDescent="0.25">
      <c r="S354" s="205"/>
    </row>
    <row r="355" spans="19:19" ht="12.75" hidden="1" customHeight="1" x14ac:dyDescent="0.25">
      <c r="S355" s="205"/>
    </row>
    <row r="356" spans="19:19" ht="12.75" hidden="1" customHeight="1" x14ac:dyDescent="0.25">
      <c r="S356" s="205"/>
    </row>
    <row r="357" spans="19:19" ht="12.75" hidden="1" customHeight="1" x14ac:dyDescent="0.25">
      <c r="S357" s="205"/>
    </row>
    <row r="358" spans="19:19" ht="12.75" hidden="1" customHeight="1" x14ac:dyDescent="0.25">
      <c r="S358" s="205"/>
    </row>
    <row r="359" spans="19:19" ht="12.75" hidden="1" customHeight="1" x14ac:dyDescent="0.25">
      <c r="S359" s="205"/>
    </row>
    <row r="360" spans="19:19" ht="12.75" hidden="1" customHeight="1" x14ac:dyDescent="0.25">
      <c r="S360" s="205"/>
    </row>
    <row r="361" spans="19:19" ht="12.75" hidden="1" customHeight="1" x14ac:dyDescent="0.25">
      <c r="S361" s="205"/>
    </row>
    <row r="362" spans="19:19" ht="12.75" hidden="1" customHeight="1" x14ac:dyDescent="0.25">
      <c r="S362" s="205"/>
    </row>
    <row r="363" spans="19:19" ht="12.75" hidden="1" customHeight="1" x14ac:dyDescent="0.25">
      <c r="S363" s="205"/>
    </row>
    <row r="364" spans="19:19" ht="12.75" hidden="1" customHeight="1" x14ac:dyDescent="0.25">
      <c r="S364" s="205"/>
    </row>
    <row r="365" spans="19:19" ht="12.75" hidden="1" customHeight="1" x14ac:dyDescent="0.25">
      <c r="S365" s="205"/>
    </row>
    <row r="366" spans="19:19" ht="12.75" hidden="1" customHeight="1" x14ac:dyDescent="0.25">
      <c r="S366" s="205"/>
    </row>
    <row r="367" spans="19:19" ht="12.75" hidden="1" customHeight="1" x14ac:dyDescent="0.25">
      <c r="S367" s="205"/>
    </row>
    <row r="368" spans="19:19" ht="12.75" hidden="1" customHeight="1" x14ac:dyDescent="0.25">
      <c r="S368" s="205"/>
    </row>
    <row r="369" spans="19:19" ht="12.75" hidden="1" customHeight="1" x14ac:dyDescent="0.25">
      <c r="S369" s="205"/>
    </row>
    <row r="370" spans="19:19" ht="12.75" hidden="1" customHeight="1" x14ac:dyDescent="0.25">
      <c r="S370" s="205"/>
    </row>
    <row r="371" spans="19:19" ht="12.75" hidden="1" customHeight="1" x14ac:dyDescent="0.25">
      <c r="S371" s="205"/>
    </row>
    <row r="372" spans="19:19" ht="12.75" hidden="1" customHeight="1" x14ac:dyDescent="0.25">
      <c r="S372" s="205"/>
    </row>
    <row r="373" spans="19:19" ht="12.75" hidden="1" customHeight="1" x14ac:dyDescent="0.25">
      <c r="S373" s="205"/>
    </row>
    <row r="374" spans="19:19" ht="12.75" hidden="1" customHeight="1" x14ac:dyDescent="0.25">
      <c r="S374" s="205"/>
    </row>
    <row r="375" spans="19:19" ht="12.75" hidden="1" customHeight="1" x14ac:dyDescent="0.25">
      <c r="S375" s="205"/>
    </row>
    <row r="376" spans="19:19" ht="12.75" hidden="1" customHeight="1" x14ac:dyDescent="0.25">
      <c r="S376" s="205"/>
    </row>
    <row r="377" spans="19:19" ht="12.75" hidden="1" customHeight="1" x14ac:dyDescent="0.25">
      <c r="S377" s="205"/>
    </row>
    <row r="378" spans="19:19" ht="12.75" hidden="1" customHeight="1" x14ac:dyDescent="0.25">
      <c r="S378" s="205"/>
    </row>
    <row r="379" spans="19:19" ht="12.75" hidden="1" customHeight="1" x14ac:dyDescent="0.25">
      <c r="S379" s="205"/>
    </row>
    <row r="380" spans="19:19" ht="12.75" hidden="1" customHeight="1" x14ac:dyDescent="0.25">
      <c r="S380" s="205"/>
    </row>
    <row r="381" spans="19:19" ht="12.75" hidden="1" customHeight="1" x14ac:dyDescent="0.25">
      <c r="S381" s="205"/>
    </row>
    <row r="382" spans="19:19" ht="12.75" hidden="1" customHeight="1" x14ac:dyDescent="0.25">
      <c r="S382" s="205"/>
    </row>
    <row r="383" spans="19:19" ht="12.75" hidden="1" customHeight="1" x14ac:dyDescent="0.25">
      <c r="S383" s="205"/>
    </row>
    <row r="384" spans="19:19" ht="12.75" hidden="1" customHeight="1" x14ac:dyDescent="0.25">
      <c r="S384" s="205"/>
    </row>
    <row r="385" spans="19:19" ht="12.75" hidden="1" customHeight="1" x14ac:dyDescent="0.25">
      <c r="S385" s="205"/>
    </row>
    <row r="386" spans="19:19" ht="12.75" hidden="1" customHeight="1" x14ac:dyDescent="0.25">
      <c r="S386" s="205"/>
    </row>
    <row r="387" spans="19:19" ht="12.75" hidden="1" customHeight="1" x14ac:dyDescent="0.25">
      <c r="S387" s="205"/>
    </row>
    <row r="388" spans="19:19" ht="12.75" hidden="1" customHeight="1" x14ac:dyDescent="0.25">
      <c r="S388" s="205"/>
    </row>
    <row r="389" spans="19:19" ht="12.75" hidden="1" customHeight="1" x14ac:dyDescent="0.25">
      <c r="S389" s="205"/>
    </row>
    <row r="390" spans="19:19" ht="12.75" hidden="1" customHeight="1" x14ac:dyDescent="0.25">
      <c r="S390" s="205"/>
    </row>
    <row r="391" spans="19:19" ht="12.75" hidden="1" customHeight="1" x14ac:dyDescent="0.25">
      <c r="S391" s="205"/>
    </row>
    <row r="392" spans="19:19" ht="12.75" hidden="1" customHeight="1" x14ac:dyDescent="0.25">
      <c r="S392" s="205"/>
    </row>
    <row r="393" spans="19:19" ht="12.75" hidden="1" customHeight="1" x14ac:dyDescent="0.25">
      <c r="S393" s="205"/>
    </row>
    <row r="394" spans="19:19" ht="12.75" hidden="1" customHeight="1" x14ac:dyDescent="0.25">
      <c r="S394" s="205"/>
    </row>
    <row r="395" spans="19:19" ht="12.75" hidden="1" customHeight="1" x14ac:dyDescent="0.25">
      <c r="S395" s="205"/>
    </row>
    <row r="396" spans="19:19" ht="12.75" hidden="1" customHeight="1" x14ac:dyDescent="0.25">
      <c r="S396" s="205"/>
    </row>
    <row r="397" spans="19:19" ht="12.75" hidden="1" customHeight="1" x14ac:dyDescent="0.25">
      <c r="S397" s="205"/>
    </row>
    <row r="398" spans="19:19" ht="12.75" hidden="1" customHeight="1" x14ac:dyDescent="0.25">
      <c r="S398" s="205"/>
    </row>
    <row r="399" spans="19:19" ht="12.75" hidden="1" customHeight="1" x14ac:dyDescent="0.25">
      <c r="S399" s="205"/>
    </row>
    <row r="400" spans="19:19" ht="12.75" hidden="1" customHeight="1" x14ac:dyDescent="0.25">
      <c r="S400" s="205"/>
    </row>
    <row r="401" spans="19:19" ht="12.75" hidden="1" customHeight="1" x14ac:dyDescent="0.25">
      <c r="S401" s="205"/>
    </row>
    <row r="402" spans="19:19" ht="12.75" hidden="1" customHeight="1" x14ac:dyDescent="0.25">
      <c r="S402" s="205"/>
    </row>
    <row r="403" spans="19:19" ht="12.75" hidden="1" customHeight="1" x14ac:dyDescent="0.25">
      <c r="S403" s="205"/>
    </row>
    <row r="404" spans="19:19" ht="12.75" hidden="1" customHeight="1" x14ac:dyDescent="0.25">
      <c r="S404" s="205"/>
    </row>
    <row r="405" spans="19:19" ht="12.75" hidden="1" customHeight="1" x14ac:dyDescent="0.25">
      <c r="S405" s="205"/>
    </row>
    <row r="406" spans="19:19" ht="12.75" hidden="1" customHeight="1" x14ac:dyDescent="0.25">
      <c r="S406" s="205"/>
    </row>
    <row r="407" spans="19:19" ht="12.75" hidden="1" customHeight="1" x14ac:dyDescent="0.25">
      <c r="S407" s="205"/>
    </row>
    <row r="408" spans="19:19" ht="12.75" hidden="1" customHeight="1" x14ac:dyDescent="0.25">
      <c r="S408" s="205"/>
    </row>
    <row r="409" spans="19:19" ht="12.75" hidden="1" customHeight="1" x14ac:dyDescent="0.25">
      <c r="S409" s="205"/>
    </row>
    <row r="410" spans="19:19" ht="12.75" hidden="1" customHeight="1" x14ac:dyDescent="0.25">
      <c r="S410" s="205"/>
    </row>
    <row r="411" spans="19:19" ht="12.75" hidden="1" customHeight="1" x14ac:dyDescent="0.25">
      <c r="S411" s="205"/>
    </row>
    <row r="412" spans="19:19" ht="12.75" hidden="1" customHeight="1" x14ac:dyDescent="0.25">
      <c r="S412" s="205"/>
    </row>
    <row r="413" spans="19:19" ht="12.75" hidden="1" customHeight="1" x14ac:dyDescent="0.25">
      <c r="S413" s="205"/>
    </row>
    <row r="414" spans="19:19" ht="12.75" hidden="1" customHeight="1" x14ac:dyDescent="0.25">
      <c r="S414" s="205"/>
    </row>
    <row r="415" spans="19:19" ht="12.75" hidden="1" customHeight="1" x14ac:dyDescent="0.25">
      <c r="S415" s="205"/>
    </row>
    <row r="416" spans="19:19" ht="12.75" hidden="1" customHeight="1" x14ac:dyDescent="0.25">
      <c r="S416" s="205"/>
    </row>
    <row r="417" spans="19:19" ht="12.75" hidden="1" customHeight="1" x14ac:dyDescent="0.25">
      <c r="S417" s="205"/>
    </row>
    <row r="418" spans="19:19" ht="12.75" hidden="1" customHeight="1" x14ac:dyDescent="0.25">
      <c r="S418" s="205"/>
    </row>
    <row r="419" spans="19:19" ht="12.75" hidden="1" customHeight="1" x14ac:dyDescent="0.25">
      <c r="S419" s="205"/>
    </row>
    <row r="420" spans="19:19" ht="12.75" hidden="1" customHeight="1" x14ac:dyDescent="0.25">
      <c r="S420" s="205"/>
    </row>
    <row r="421" spans="19:19" ht="12.75" hidden="1" customHeight="1" x14ac:dyDescent="0.25">
      <c r="S421" s="205"/>
    </row>
    <row r="422" spans="19:19" ht="12.75" hidden="1" customHeight="1" x14ac:dyDescent="0.25">
      <c r="S422" s="205"/>
    </row>
    <row r="423" spans="19:19" ht="12.75" hidden="1" customHeight="1" x14ac:dyDescent="0.25">
      <c r="S423" s="205"/>
    </row>
    <row r="424" spans="19:19" ht="12.75" hidden="1" customHeight="1" x14ac:dyDescent="0.25">
      <c r="S424" s="205"/>
    </row>
    <row r="425" spans="19:19" ht="12.75" hidden="1" customHeight="1" x14ac:dyDescent="0.25">
      <c r="S425" s="205"/>
    </row>
    <row r="426" spans="19:19" ht="12.75" hidden="1" customHeight="1" x14ac:dyDescent="0.25">
      <c r="S426" s="205"/>
    </row>
    <row r="427" spans="19:19" ht="12.75" hidden="1" customHeight="1" x14ac:dyDescent="0.25">
      <c r="S427" s="205"/>
    </row>
    <row r="428" spans="19:19" ht="12.75" hidden="1" customHeight="1" x14ac:dyDescent="0.25">
      <c r="S428" s="205"/>
    </row>
    <row r="429" spans="19:19" ht="12.75" hidden="1" customHeight="1" x14ac:dyDescent="0.25">
      <c r="S429" s="205"/>
    </row>
    <row r="430" spans="19:19" ht="12.75" hidden="1" customHeight="1" x14ac:dyDescent="0.25">
      <c r="S430" s="205"/>
    </row>
    <row r="431" spans="19:19" ht="12.75" hidden="1" customHeight="1" x14ac:dyDescent="0.25">
      <c r="S431" s="205"/>
    </row>
    <row r="432" spans="19:19" ht="12.75" hidden="1" customHeight="1" x14ac:dyDescent="0.25">
      <c r="S432" s="205"/>
    </row>
    <row r="433" spans="19:19" ht="12.75" hidden="1" customHeight="1" x14ac:dyDescent="0.25">
      <c r="S433" s="205"/>
    </row>
    <row r="434" spans="19:19" ht="12.75" hidden="1" customHeight="1" x14ac:dyDescent="0.25">
      <c r="S434" s="205"/>
    </row>
    <row r="435" spans="19:19" ht="12.75" hidden="1" customHeight="1" x14ac:dyDescent="0.25">
      <c r="S435" s="205"/>
    </row>
    <row r="436" spans="19:19" ht="12.75" hidden="1" customHeight="1" x14ac:dyDescent="0.25">
      <c r="S436" s="205"/>
    </row>
    <row r="437" spans="19:19" ht="12.75" hidden="1" customHeight="1" x14ac:dyDescent="0.25">
      <c r="S437" s="205"/>
    </row>
    <row r="438" spans="19:19" ht="12.75" hidden="1" customHeight="1" x14ac:dyDescent="0.25">
      <c r="S438" s="205"/>
    </row>
    <row r="439" spans="19:19" ht="12.75" hidden="1" customHeight="1" x14ac:dyDescent="0.25">
      <c r="S439" s="205"/>
    </row>
    <row r="440" spans="19:19" ht="12.75" hidden="1" customHeight="1" x14ac:dyDescent="0.25">
      <c r="S440" s="205"/>
    </row>
    <row r="441" spans="19:19" ht="12.75" hidden="1" customHeight="1" x14ac:dyDescent="0.25">
      <c r="S441" s="205"/>
    </row>
    <row r="442" spans="19:19" ht="12.75" hidden="1" customHeight="1" x14ac:dyDescent="0.25">
      <c r="S442" s="205"/>
    </row>
    <row r="443" spans="19:19" ht="12.75" hidden="1" customHeight="1" x14ac:dyDescent="0.25">
      <c r="S443" s="205"/>
    </row>
    <row r="444" spans="19:19" ht="12.75" hidden="1" customHeight="1" x14ac:dyDescent="0.25">
      <c r="S444" s="205"/>
    </row>
    <row r="445" spans="19:19" ht="12.75" hidden="1" customHeight="1" x14ac:dyDescent="0.25">
      <c r="S445" s="205"/>
    </row>
    <row r="446" spans="19:19" ht="12.75" hidden="1" customHeight="1" x14ac:dyDescent="0.25">
      <c r="S446" s="205"/>
    </row>
    <row r="447" spans="19:19" ht="12.75" hidden="1" customHeight="1" x14ac:dyDescent="0.25">
      <c r="S447" s="205"/>
    </row>
    <row r="448" spans="19:19" ht="12.75" hidden="1" customHeight="1" x14ac:dyDescent="0.25">
      <c r="S448" s="205"/>
    </row>
    <row r="449" spans="19:19" ht="12.75" hidden="1" customHeight="1" x14ac:dyDescent="0.25">
      <c r="S449" s="205"/>
    </row>
    <row r="450" spans="19:19" ht="12.75" hidden="1" customHeight="1" x14ac:dyDescent="0.25">
      <c r="S450" s="205"/>
    </row>
    <row r="451" spans="19:19" ht="12.75" hidden="1" customHeight="1" x14ac:dyDescent="0.25">
      <c r="S451" s="205"/>
    </row>
    <row r="452" spans="19:19" ht="12.75" hidden="1" customHeight="1" x14ac:dyDescent="0.25">
      <c r="S452" s="205"/>
    </row>
    <row r="453" spans="19:19" ht="12.75" hidden="1" customHeight="1" x14ac:dyDescent="0.25">
      <c r="S453" s="205"/>
    </row>
    <row r="454" spans="19:19" ht="12.75" hidden="1" customHeight="1" x14ac:dyDescent="0.25">
      <c r="S454" s="205"/>
    </row>
    <row r="455" spans="19:19" ht="12.75" hidden="1" customHeight="1" x14ac:dyDescent="0.25">
      <c r="S455" s="205"/>
    </row>
    <row r="456" spans="19:19" ht="12.75" hidden="1" customHeight="1" x14ac:dyDescent="0.25">
      <c r="S456" s="205"/>
    </row>
    <row r="457" spans="19:19" ht="12.75" hidden="1" customHeight="1" x14ac:dyDescent="0.25">
      <c r="S457" s="205"/>
    </row>
    <row r="458" spans="19:19" ht="12.75" hidden="1" customHeight="1" x14ac:dyDescent="0.25">
      <c r="S458" s="205"/>
    </row>
    <row r="459" spans="19:19" ht="12.75" hidden="1" customHeight="1" x14ac:dyDescent="0.25">
      <c r="S459" s="205"/>
    </row>
    <row r="460" spans="19:19" ht="12.75" hidden="1" customHeight="1" x14ac:dyDescent="0.25">
      <c r="S460" s="205"/>
    </row>
    <row r="461" spans="19:19" ht="12.75" hidden="1" customHeight="1" x14ac:dyDescent="0.25">
      <c r="S461" s="205"/>
    </row>
    <row r="462" spans="19:19" ht="12.75" hidden="1" customHeight="1" x14ac:dyDescent="0.25">
      <c r="S462" s="205"/>
    </row>
    <row r="463" spans="19:19" ht="12.75" hidden="1" customHeight="1" x14ac:dyDescent="0.25">
      <c r="S463" s="205"/>
    </row>
    <row r="464" spans="19:19" ht="12.75" hidden="1" customHeight="1" x14ac:dyDescent="0.25">
      <c r="S464" s="205"/>
    </row>
    <row r="465" spans="19:19" ht="12.75" hidden="1" customHeight="1" x14ac:dyDescent="0.25">
      <c r="S465" s="205"/>
    </row>
    <row r="466" spans="19:19" ht="12.75" hidden="1" customHeight="1" x14ac:dyDescent="0.25">
      <c r="S466" s="205"/>
    </row>
    <row r="467" spans="19:19" ht="12.75" hidden="1" customHeight="1" x14ac:dyDescent="0.25">
      <c r="S467" s="205"/>
    </row>
    <row r="468" spans="19:19" ht="12.75" hidden="1" customHeight="1" x14ac:dyDescent="0.25">
      <c r="S468" s="205"/>
    </row>
    <row r="469" spans="19:19" ht="12.75" hidden="1" customHeight="1" x14ac:dyDescent="0.25">
      <c r="S469" s="205"/>
    </row>
    <row r="470" spans="19:19" ht="12.75" hidden="1" customHeight="1" x14ac:dyDescent="0.25">
      <c r="S470" s="205"/>
    </row>
    <row r="471" spans="19:19" ht="12.75" hidden="1" customHeight="1" x14ac:dyDescent="0.25">
      <c r="S471" s="205"/>
    </row>
    <row r="472" spans="19:19" ht="12.75" hidden="1" customHeight="1" x14ac:dyDescent="0.25">
      <c r="S472" s="205"/>
    </row>
    <row r="473" spans="19:19" ht="12.75" hidden="1" customHeight="1" x14ac:dyDescent="0.25">
      <c r="S473" s="205"/>
    </row>
    <row r="474" spans="19:19" ht="12.75" hidden="1" customHeight="1" x14ac:dyDescent="0.25">
      <c r="S474" s="205"/>
    </row>
    <row r="475" spans="19:19" ht="12.75" hidden="1" customHeight="1" x14ac:dyDescent="0.25">
      <c r="S475" s="205"/>
    </row>
    <row r="476" spans="19:19" ht="12.75" hidden="1" customHeight="1" x14ac:dyDescent="0.25">
      <c r="S476" s="205"/>
    </row>
    <row r="477" spans="19:19" ht="12.75" hidden="1" customHeight="1" x14ac:dyDescent="0.25">
      <c r="S477" s="205"/>
    </row>
    <row r="478" spans="19:19" ht="12.75" hidden="1" customHeight="1" x14ac:dyDescent="0.25">
      <c r="S478" s="205"/>
    </row>
    <row r="479" spans="19:19" ht="12.75" hidden="1" customHeight="1" x14ac:dyDescent="0.25">
      <c r="S479" s="205"/>
    </row>
    <row r="480" spans="19:19" ht="12.75" hidden="1" customHeight="1" x14ac:dyDescent="0.25">
      <c r="S480" s="205"/>
    </row>
    <row r="481" spans="19:19" ht="12.75" hidden="1" customHeight="1" x14ac:dyDescent="0.25">
      <c r="S481" s="205"/>
    </row>
    <row r="482" spans="19:19" ht="12.75" hidden="1" customHeight="1" x14ac:dyDescent="0.25">
      <c r="S482" s="205"/>
    </row>
    <row r="483" spans="19:19" ht="12.75" hidden="1" customHeight="1" x14ac:dyDescent="0.25">
      <c r="S483" s="205"/>
    </row>
    <row r="484" spans="19:19" ht="12.75" hidden="1" customHeight="1" x14ac:dyDescent="0.25">
      <c r="S484" s="205"/>
    </row>
    <row r="485" spans="19:19" ht="12.75" hidden="1" customHeight="1" x14ac:dyDescent="0.25">
      <c r="S485" s="205"/>
    </row>
    <row r="486" spans="19:19" ht="12.75" hidden="1" customHeight="1" x14ac:dyDescent="0.25">
      <c r="S486" s="205"/>
    </row>
    <row r="487" spans="19:19" ht="12.75" hidden="1" customHeight="1" x14ac:dyDescent="0.25">
      <c r="S487" s="205"/>
    </row>
    <row r="488" spans="19:19" ht="12.75" hidden="1" customHeight="1" x14ac:dyDescent="0.25">
      <c r="S488" s="205"/>
    </row>
    <row r="489" spans="19:19" ht="12.75" hidden="1" customHeight="1" x14ac:dyDescent="0.25">
      <c r="S489" s="205"/>
    </row>
    <row r="490" spans="19:19" ht="12.75" hidden="1" customHeight="1" x14ac:dyDescent="0.25">
      <c r="S490" s="205"/>
    </row>
    <row r="491" spans="19:19" ht="12.75" hidden="1" customHeight="1" x14ac:dyDescent="0.25">
      <c r="S491" s="205"/>
    </row>
    <row r="492" spans="19:19" ht="12.75" hidden="1" customHeight="1" x14ac:dyDescent="0.25">
      <c r="S492" s="205"/>
    </row>
    <row r="493" spans="19:19" ht="12.75" hidden="1" customHeight="1" x14ac:dyDescent="0.25">
      <c r="S493" s="205"/>
    </row>
    <row r="494" spans="19:19" ht="12.75" hidden="1" customHeight="1" x14ac:dyDescent="0.25">
      <c r="S494" s="205"/>
    </row>
    <row r="495" spans="19:19" ht="12.75" hidden="1" customHeight="1" x14ac:dyDescent="0.25">
      <c r="S495" s="205"/>
    </row>
    <row r="496" spans="19:19" ht="12.75" hidden="1" customHeight="1" x14ac:dyDescent="0.25">
      <c r="S496" s="205"/>
    </row>
    <row r="497" spans="19:19" ht="12.75" hidden="1" customHeight="1" x14ac:dyDescent="0.25">
      <c r="S497" s="205"/>
    </row>
    <row r="498" spans="19:19" ht="12.75" hidden="1" customHeight="1" x14ac:dyDescent="0.25">
      <c r="S498" s="205"/>
    </row>
    <row r="499" spans="19:19" ht="12.75" hidden="1" customHeight="1" x14ac:dyDescent="0.25">
      <c r="S499" s="205"/>
    </row>
    <row r="500" spans="19:19" ht="12.75" hidden="1" customHeight="1" x14ac:dyDescent="0.25">
      <c r="S500" s="205"/>
    </row>
    <row r="501" spans="19:19" ht="12.75" hidden="1" customHeight="1" x14ac:dyDescent="0.25">
      <c r="S501" s="205"/>
    </row>
    <row r="502" spans="19:19" ht="12.75" hidden="1" customHeight="1" x14ac:dyDescent="0.25">
      <c r="S502" s="205"/>
    </row>
    <row r="503" spans="19:19" ht="12.75" hidden="1" customHeight="1" x14ac:dyDescent="0.25">
      <c r="S503" s="205"/>
    </row>
    <row r="504" spans="19:19" ht="12.75" hidden="1" customHeight="1" x14ac:dyDescent="0.25">
      <c r="S504" s="205"/>
    </row>
    <row r="505" spans="19:19" ht="12.75" hidden="1" customHeight="1" x14ac:dyDescent="0.25">
      <c r="S505" s="205"/>
    </row>
    <row r="506" spans="19:19" ht="12.75" hidden="1" customHeight="1" x14ac:dyDescent="0.25">
      <c r="S506" s="205"/>
    </row>
    <row r="507" spans="19:19" ht="12.75" hidden="1" customHeight="1" x14ac:dyDescent="0.25">
      <c r="S507" s="205"/>
    </row>
    <row r="508" spans="19:19" ht="12.75" hidden="1" customHeight="1" x14ac:dyDescent="0.25">
      <c r="S508" s="205"/>
    </row>
    <row r="509" spans="19:19" ht="12.75" hidden="1" customHeight="1" x14ac:dyDescent="0.25">
      <c r="S509" s="205"/>
    </row>
    <row r="510" spans="19:19" ht="12.75" hidden="1" customHeight="1" x14ac:dyDescent="0.25">
      <c r="S510" s="205"/>
    </row>
    <row r="511" spans="19:19" ht="12.75" hidden="1" customHeight="1" x14ac:dyDescent="0.25">
      <c r="S511" s="205"/>
    </row>
    <row r="512" spans="19:19" ht="12.75" hidden="1" customHeight="1" x14ac:dyDescent="0.25">
      <c r="S512" s="205"/>
    </row>
    <row r="513" spans="19:19" ht="12.75" hidden="1" customHeight="1" x14ac:dyDescent="0.25">
      <c r="S513" s="205"/>
    </row>
    <row r="514" spans="19:19" ht="12.75" hidden="1" customHeight="1" x14ac:dyDescent="0.25">
      <c r="S514" s="205"/>
    </row>
    <row r="515" spans="19:19" ht="12.75" hidden="1" customHeight="1" x14ac:dyDescent="0.25">
      <c r="S515" s="205"/>
    </row>
    <row r="516" spans="19:19" ht="12.75" hidden="1" customHeight="1" x14ac:dyDescent="0.25">
      <c r="S516" s="205"/>
    </row>
    <row r="517" spans="19:19" ht="12.75" hidden="1" customHeight="1" x14ac:dyDescent="0.25">
      <c r="S517" s="205"/>
    </row>
    <row r="518" spans="19:19" ht="12.75" hidden="1" customHeight="1" x14ac:dyDescent="0.25">
      <c r="S518" s="205"/>
    </row>
    <row r="519" spans="19:19" ht="12.75" hidden="1" customHeight="1" x14ac:dyDescent="0.25">
      <c r="S519" s="205"/>
    </row>
    <row r="520" spans="19:19" ht="12.75" hidden="1" customHeight="1" x14ac:dyDescent="0.25">
      <c r="S520" s="205"/>
    </row>
    <row r="521" spans="19:19" ht="12.75" hidden="1" customHeight="1" x14ac:dyDescent="0.25">
      <c r="S521" s="205"/>
    </row>
    <row r="522" spans="19:19" ht="12.75" hidden="1" customHeight="1" x14ac:dyDescent="0.25">
      <c r="S522" s="205"/>
    </row>
    <row r="523" spans="19:19" ht="12.75" hidden="1" customHeight="1" x14ac:dyDescent="0.25">
      <c r="S523" s="205"/>
    </row>
    <row r="524" spans="19:19" ht="12.75" hidden="1" customHeight="1" x14ac:dyDescent="0.25">
      <c r="S524" s="205"/>
    </row>
    <row r="525" spans="19:19" ht="12.75" hidden="1" customHeight="1" x14ac:dyDescent="0.25">
      <c r="S525" s="205"/>
    </row>
    <row r="526" spans="19:19" ht="12.75" hidden="1" customHeight="1" x14ac:dyDescent="0.25">
      <c r="S526" s="205"/>
    </row>
    <row r="527" spans="19:19" ht="12.75" hidden="1" customHeight="1" x14ac:dyDescent="0.25">
      <c r="S527" s="205"/>
    </row>
    <row r="528" spans="19:19" ht="12.75" hidden="1" customHeight="1" x14ac:dyDescent="0.25">
      <c r="S528" s="205"/>
    </row>
    <row r="529" spans="19:19" ht="12.75" hidden="1" customHeight="1" x14ac:dyDescent="0.25">
      <c r="S529" s="205"/>
    </row>
    <row r="530" spans="19:19" ht="12.75" hidden="1" customHeight="1" x14ac:dyDescent="0.25">
      <c r="S530" s="205"/>
    </row>
    <row r="531" spans="19:19" ht="12.75" hidden="1" customHeight="1" x14ac:dyDescent="0.25">
      <c r="S531" s="205"/>
    </row>
    <row r="532" spans="19:19" ht="12.75" hidden="1" customHeight="1" x14ac:dyDescent="0.25">
      <c r="S532" s="205"/>
    </row>
    <row r="533" spans="19:19" ht="12.75" hidden="1" customHeight="1" x14ac:dyDescent="0.25">
      <c r="S533" s="205"/>
    </row>
    <row r="534" spans="19:19" ht="12.75" hidden="1" customHeight="1" x14ac:dyDescent="0.25">
      <c r="S534" s="205"/>
    </row>
    <row r="535" spans="19:19" ht="12.75" hidden="1" customHeight="1" x14ac:dyDescent="0.25">
      <c r="S535" s="205"/>
    </row>
    <row r="536" spans="19:19" ht="12.75" hidden="1" customHeight="1" x14ac:dyDescent="0.25">
      <c r="S536" s="205"/>
    </row>
    <row r="537" spans="19:19" ht="12.75" hidden="1" customHeight="1" x14ac:dyDescent="0.25">
      <c r="S537" s="205"/>
    </row>
    <row r="538" spans="19:19" ht="12.75" hidden="1" customHeight="1" x14ac:dyDescent="0.25">
      <c r="S538" s="205"/>
    </row>
    <row r="539" spans="19:19" ht="12.75" hidden="1" customHeight="1" x14ac:dyDescent="0.25">
      <c r="S539" s="205"/>
    </row>
    <row r="540" spans="19:19" ht="12.75" hidden="1" customHeight="1" x14ac:dyDescent="0.25">
      <c r="S540" s="205"/>
    </row>
    <row r="541" spans="19:19" ht="12.75" hidden="1" customHeight="1" x14ac:dyDescent="0.25">
      <c r="S541" s="205"/>
    </row>
    <row r="542" spans="19:19" ht="12.75" hidden="1" customHeight="1" x14ac:dyDescent="0.25">
      <c r="S542" s="205"/>
    </row>
    <row r="543" spans="19:19" ht="12.75" hidden="1" customHeight="1" x14ac:dyDescent="0.25">
      <c r="S543" s="205"/>
    </row>
    <row r="544" spans="19:19" ht="12.75" hidden="1" customHeight="1" x14ac:dyDescent="0.25">
      <c r="S544" s="205"/>
    </row>
    <row r="545" spans="19:19" ht="12.75" hidden="1" customHeight="1" x14ac:dyDescent="0.25">
      <c r="S545" s="205"/>
    </row>
    <row r="546" spans="19:19" ht="12.75" hidden="1" customHeight="1" x14ac:dyDescent="0.25">
      <c r="S546" s="205"/>
    </row>
    <row r="547" spans="19:19" ht="12.75" hidden="1" customHeight="1" x14ac:dyDescent="0.25">
      <c r="S547" s="205"/>
    </row>
    <row r="548" spans="19:19" ht="12.75" hidden="1" customHeight="1" x14ac:dyDescent="0.25">
      <c r="S548" s="205"/>
    </row>
    <row r="549" spans="19:19" ht="12.75" hidden="1" customHeight="1" x14ac:dyDescent="0.25">
      <c r="S549" s="205"/>
    </row>
    <row r="550" spans="19:19" ht="12.75" hidden="1" customHeight="1" x14ac:dyDescent="0.25">
      <c r="S550" s="205"/>
    </row>
    <row r="551" spans="19:19" ht="12.75" hidden="1" customHeight="1" x14ac:dyDescent="0.25">
      <c r="S551" s="205"/>
    </row>
    <row r="552" spans="19:19" ht="12.75" hidden="1" customHeight="1" x14ac:dyDescent="0.25">
      <c r="S552" s="205"/>
    </row>
    <row r="553" spans="19:19" ht="12.75" hidden="1" customHeight="1" x14ac:dyDescent="0.25">
      <c r="S553" s="205"/>
    </row>
    <row r="554" spans="19:19" ht="12.75" hidden="1" customHeight="1" x14ac:dyDescent="0.25">
      <c r="S554" s="205"/>
    </row>
    <row r="555" spans="19:19" ht="12.75" hidden="1" customHeight="1" x14ac:dyDescent="0.25">
      <c r="S555" s="205"/>
    </row>
    <row r="556" spans="19:19" ht="12.75" hidden="1" customHeight="1" x14ac:dyDescent="0.25">
      <c r="S556" s="205"/>
    </row>
    <row r="557" spans="19:19" ht="12.75" hidden="1" customHeight="1" x14ac:dyDescent="0.25">
      <c r="S557" s="205"/>
    </row>
    <row r="558" spans="19:19" ht="12.75" hidden="1" customHeight="1" x14ac:dyDescent="0.25">
      <c r="S558" s="205"/>
    </row>
    <row r="559" spans="19:19" ht="12.75" hidden="1" customHeight="1" x14ac:dyDescent="0.25">
      <c r="S559" s="205"/>
    </row>
    <row r="560" spans="19:19" ht="12.75" hidden="1" customHeight="1" x14ac:dyDescent="0.25">
      <c r="S560" s="205"/>
    </row>
    <row r="561" spans="19:19" ht="12.75" hidden="1" customHeight="1" x14ac:dyDescent="0.25">
      <c r="S561" s="205"/>
    </row>
    <row r="562" spans="19:19" ht="12.75" hidden="1" customHeight="1" x14ac:dyDescent="0.25">
      <c r="S562" s="205"/>
    </row>
    <row r="563" spans="19:19" ht="12.75" hidden="1" customHeight="1" x14ac:dyDescent="0.25">
      <c r="S563" s="205"/>
    </row>
    <row r="564" spans="19:19" ht="12.75" hidden="1" customHeight="1" x14ac:dyDescent="0.25">
      <c r="S564" s="205"/>
    </row>
    <row r="565" spans="19:19" ht="12.75" hidden="1" customHeight="1" x14ac:dyDescent="0.25">
      <c r="S565" s="205"/>
    </row>
    <row r="566" spans="19:19" ht="12.75" hidden="1" customHeight="1" x14ac:dyDescent="0.25">
      <c r="S566" s="205"/>
    </row>
    <row r="567" spans="19:19" ht="12.75" hidden="1" customHeight="1" x14ac:dyDescent="0.25">
      <c r="S567" s="205"/>
    </row>
    <row r="568" spans="19:19" ht="12.75" hidden="1" customHeight="1" x14ac:dyDescent="0.25">
      <c r="S568" s="205"/>
    </row>
    <row r="569" spans="19:19" ht="12.75" hidden="1" customHeight="1" x14ac:dyDescent="0.25">
      <c r="S569" s="205"/>
    </row>
    <row r="570" spans="19:19" ht="12.75" hidden="1" customHeight="1" x14ac:dyDescent="0.25">
      <c r="S570" s="205"/>
    </row>
    <row r="571" spans="19:19" ht="12.75" hidden="1" customHeight="1" x14ac:dyDescent="0.25">
      <c r="S571" s="205"/>
    </row>
    <row r="572" spans="19:19" ht="12.75" hidden="1" customHeight="1" x14ac:dyDescent="0.25">
      <c r="S572" s="205"/>
    </row>
    <row r="573" spans="19:19" ht="12.75" hidden="1" customHeight="1" x14ac:dyDescent="0.25">
      <c r="S573" s="205"/>
    </row>
    <row r="574" spans="19:19" ht="12.75" hidden="1" customHeight="1" x14ac:dyDescent="0.25">
      <c r="S574" s="205"/>
    </row>
    <row r="575" spans="19:19" ht="12.75" hidden="1" customHeight="1" x14ac:dyDescent="0.25">
      <c r="S575" s="205"/>
    </row>
    <row r="576" spans="19:19" ht="12.75" hidden="1" customHeight="1" x14ac:dyDescent="0.25">
      <c r="S576" s="205"/>
    </row>
    <row r="577" spans="19:19" ht="12.75" hidden="1" customHeight="1" x14ac:dyDescent="0.25">
      <c r="S577" s="205"/>
    </row>
    <row r="578" spans="19:19" ht="12.75" hidden="1" customHeight="1" x14ac:dyDescent="0.25">
      <c r="S578" s="205"/>
    </row>
    <row r="579" spans="19:19" ht="12.75" hidden="1" customHeight="1" x14ac:dyDescent="0.25">
      <c r="S579" s="205"/>
    </row>
    <row r="580" spans="19:19" ht="12.75" hidden="1" customHeight="1" x14ac:dyDescent="0.25">
      <c r="S580" s="205"/>
    </row>
    <row r="581" spans="19:19" ht="12.75" hidden="1" customHeight="1" x14ac:dyDescent="0.25">
      <c r="S581" s="205"/>
    </row>
    <row r="582" spans="19:19" ht="12.75" hidden="1" customHeight="1" x14ac:dyDescent="0.25">
      <c r="S582" s="205"/>
    </row>
    <row r="583" spans="19:19" ht="12.75" hidden="1" customHeight="1" x14ac:dyDescent="0.25">
      <c r="S583" s="205"/>
    </row>
    <row r="584" spans="19:19" ht="12.75" hidden="1" customHeight="1" x14ac:dyDescent="0.25">
      <c r="S584" s="205"/>
    </row>
    <row r="585" spans="19:19" ht="12.75" hidden="1" customHeight="1" x14ac:dyDescent="0.25">
      <c r="S585" s="205"/>
    </row>
    <row r="586" spans="19:19" ht="12.75" hidden="1" customHeight="1" x14ac:dyDescent="0.25">
      <c r="S586" s="205"/>
    </row>
    <row r="587" spans="19:19" ht="12.75" hidden="1" customHeight="1" x14ac:dyDescent="0.25">
      <c r="S587" s="205"/>
    </row>
    <row r="588" spans="19:19" ht="12.75" hidden="1" customHeight="1" x14ac:dyDescent="0.25">
      <c r="S588" s="205"/>
    </row>
    <row r="589" spans="19:19" ht="12.75" hidden="1" customHeight="1" x14ac:dyDescent="0.25">
      <c r="S589" s="205"/>
    </row>
    <row r="590" spans="19:19" ht="12.75" hidden="1" customHeight="1" x14ac:dyDescent="0.25">
      <c r="S590" s="205"/>
    </row>
    <row r="591" spans="19:19" ht="12.75" hidden="1" customHeight="1" x14ac:dyDescent="0.25">
      <c r="S591" s="205"/>
    </row>
    <row r="592" spans="19:19" ht="12.75" hidden="1" customHeight="1" x14ac:dyDescent="0.25">
      <c r="S592" s="205"/>
    </row>
    <row r="593" spans="19:19" ht="12.75" hidden="1" customHeight="1" x14ac:dyDescent="0.25">
      <c r="S593" s="205"/>
    </row>
    <row r="594" spans="19:19" ht="12.75" hidden="1" customHeight="1" x14ac:dyDescent="0.25">
      <c r="S594" s="205"/>
    </row>
    <row r="595" spans="19:19" ht="12.75" hidden="1" customHeight="1" x14ac:dyDescent="0.25">
      <c r="S595" s="205"/>
    </row>
    <row r="596" spans="19:19" ht="12.75" hidden="1" customHeight="1" x14ac:dyDescent="0.25">
      <c r="S596" s="205"/>
    </row>
    <row r="597" spans="19:19" ht="12.75" hidden="1" customHeight="1" x14ac:dyDescent="0.25">
      <c r="S597" s="205"/>
    </row>
    <row r="598" spans="19:19" ht="12.75" hidden="1" customHeight="1" x14ac:dyDescent="0.25">
      <c r="S598" s="205"/>
    </row>
    <row r="599" spans="19:19" ht="12.75" hidden="1" customHeight="1" x14ac:dyDescent="0.25">
      <c r="S599" s="205"/>
    </row>
    <row r="600" spans="19:19" ht="12.75" hidden="1" customHeight="1" x14ac:dyDescent="0.25">
      <c r="S600" s="205"/>
    </row>
    <row r="601" spans="19:19" ht="12.75" hidden="1" customHeight="1" x14ac:dyDescent="0.25">
      <c r="S601" s="205"/>
    </row>
    <row r="602" spans="19:19" ht="12.75" hidden="1" customHeight="1" x14ac:dyDescent="0.25">
      <c r="S602" s="205"/>
    </row>
    <row r="603" spans="19:19" ht="12.75" hidden="1" customHeight="1" x14ac:dyDescent="0.25">
      <c r="S603" s="205"/>
    </row>
    <row r="604" spans="19:19" ht="12.75" hidden="1" customHeight="1" x14ac:dyDescent="0.25">
      <c r="S604" s="205"/>
    </row>
    <row r="605" spans="19:19" ht="12.75" hidden="1" customHeight="1" x14ac:dyDescent="0.25">
      <c r="S605" s="205"/>
    </row>
    <row r="606" spans="19:19" ht="12.75" hidden="1" customHeight="1" x14ac:dyDescent="0.25">
      <c r="S606" s="205"/>
    </row>
    <row r="607" spans="19:19" ht="12.75" hidden="1" customHeight="1" x14ac:dyDescent="0.25">
      <c r="S607" s="205"/>
    </row>
    <row r="608" spans="19:19" ht="12.75" hidden="1" customHeight="1" x14ac:dyDescent="0.25">
      <c r="S608" s="205"/>
    </row>
    <row r="609" spans="19:19" ht="12.75" hidden="1" customHeight="1" x14ac:dyDescent="0.25">
      <c r="S609" s="205"/>
    </row>
    <row r="610" spans="19:19" ht="12.75" hidden="1" customHeight="1" x14ac:dyDescent="0.25">
      <c r="S610" s="205"/>
    </row>
    <row r="611" spans="19:19" ht="12.75" hidden="1" customHeight="1" x14ac:dyDescent="0.25">
      <c r="S611" s="205"/>
    </row>
    <row r="612" spans="19:19" ht="12.75" hidden="1" customHeight="1" x14ac:dyDescent="0.25">
      <c r="S612" s="205"/>
    </row>
    <row r="613" spans="19:19" ht="12.75" hidden="1" customHeight="1" x14ac:dyDescent="0.25">
      <c r="S613" s="205"/>
    </row>
    <row r="614" spans="19:19" ht="12.75" hidden="1" customHeight="1" x14ac:dyDescent="0.25">
      <c r="S614" s="205"/>
    </row>
    <row r="615" spans="19:19" ht="12.75" hidden="1" customHeight="1" x14ac:dyDescent="0.25">
      <c r="S615" s="205"/>
    </row>
    <row r="616" spans="19:19" ht="12.75" hidden="1" customHeight="1" x14ac:dyDescent="0.25">
      <c r="S616" s="205"/>
    </row>
    <row r="617" spans="19:19" ht="12.75" hidden="1" customHeight="1" x14ac:dyDescent="0.25">
      <c r="S617" s="205"/>
    </row>
    <row r="618" spans="19:19" ht="12.75" hidden="1" customHeight="1" x14ac:dyDescent="0.25">
      <c r="S618" s="205"/>
    </row>
    <row r="619" spans="19:19" ht="12.75" hidden="1" customHeight="1" x14ac:dyDescent="0.25">
      <c r="S619" s="205"/>
    </row>
    <row r="620" spans="19:19" ht="12.75" hidden="1" customHeight="1" x14ac:dyDescent="0.25">
      <c r="S620" s="205"/>
    </row>
    <row r="621" spans="19:19" ht="12.75" hidden="1" customHeight="1" x14ac:dyDescent="0.25">
      <c r="S621" s="205"/>
    </row>
    <row r="622" spans="19:19" ht="12.75" hidden="1" customHeight="1" x14ac:dyDescent="0.25">
      <c r="S622" s="205"/>
    </row>
    <row r="623" spans="19:19" ht="12.75" hidden="1" customHeight="1" x14ac:dyDescent="0.25">
      <c r="S623" s="205"/>
    </row>
    <row r="624" spans="19:19" ht="12.75" hidden="1" customHeight="1" x14ac:dyDescent="0.25">
      <c r="S624" s="205"/>
    </row>
    <row r="625" spans="19:19" ht="12.75" hidden="1" customHeight="1" x14ac:dyDescent="0.25">
      <c r="S625" s="205"/>
    </row>
    <row r="626" spans="19:19" ht="12.75" hidden="1" customHeight="1" x14ac:dyDescent="0.25">
      <c r="S626" s="205"/>
    </row>
    <row r="627" spans="19:19" ht="12.75" hidden="1" customHeight="1" x14ac:dyDescent="0.25">
      <c r="S627" s="205"/>
    </row>
    <row r="628" spans="19:19" ht="12.75" hidden="1" customHeight="1" x14ac:dyDescent="0.25">
      <c r="S628" s="205"/>
    </row>
    <row r="629" spans="19:19" ht="12.75" hidden="1" customHeight="1" x14ac:dyDescent="0.25">
      <c r="S629" s="205"/>
    </row>
    <row r="630" spans="19:19" ht="12.75" hidden="1" customHeight="1" x14ac:dyDescent="0.25">
      <c r="S630" s="205"/>
    </row>
    <row r="631" spans="19:19" ht="12.75" hidden="1" customHeight="1" x14ac:dyDescent="0.25">
      <c r="S631" s="205"/>
    </row>
    <row r="632" spans="19:19" ht="12.75" hidden="1" customHeight="1" x14ac:dyDescent="0.25">
      <c r="S632" s="205"/>
    </row>
    <row r="633" spans="19:19" ht="12.75" hidden="1" customHeight="1" x14ac:dyDescent="0.25">
      <c r="S633" s="205"/>
    </row>
    <row r="634" spans="19:19" ht="12.75" hidden="1" customHeight="1" x14ac:dyDescent="0.25">
      <c r="S634" s="205"/>
    </row>
    <row r="635" spans="19:19" ht="12.75" hidden="1" customHeight="1" x14ac:dyDescent="0.25">
      <c r="S635" s="205"/>
    </row>
    <row r="636" spans="19:19" ht="12.75" hidden="1" customHeight="1" x14ac:dyDescent="0.25">
      <c r="S636" s="205"/>
    </row>
    <row r="637" spans="19:19" ht="12.75" hidden="1" customHeight="1" x14ac:dyDescent="0.25">
      <c r="S637" s="205"/>
    </row>
    <row r="638" spans="19:19" ht="12.75" hidden="1" customHeight="1" x14ac:dyDescent="0.25">
      <c r="S638" s="205"/>
    </row>
    <row r="639" spans="19:19" ht="12.75" hidden="1" customHeight="1" x14ac:dyDescent="0.25">
      <c r="S639" s="205"/>
    </row>
    <row r="640" spans="19:19" ht="12.75" hidden="1" customHeight="1" x14ac:dyDescent="0.25">
      <c r="S640" s="205"/>
    </row>
    <row r="641" spans="19:19" ht="12.75" hidden="1" customHeight="1" x14ac:dyDescent="0.25">
      <c r="S641" s="205"/>
    </row>
    <row r="642" spans="19:19" ht="12.75" hidden="1" customHeight="1" x14ac:dyDescent="0.25">
      <c r="S642" s="205"/>
    </row>
    <row r="643" spans="19:19" ht="12.75" hidden="1" customHeight="1" x14ac:dyDescent="0.25">
      <c r="S643" s="205"/>
    </row>
    <row r="644" spans="19:19" ht="12.75" hidden="1" customHeight="1" x14ac:dyDescent="0.25">
      <c r="S644" s="205"/>
    </row>
    <row r="645" spans="19:19" ht="12.75" hidden="1" customHeight="1" x14ac:dyDescent="0.25">
      <c r="S645" s="205"/>
    </row>
    <row r="646" spans="19:19" ht="12.75" hidden="1" customHeight="1" x14ac:dyDescent="0.25">
      <c r="S646" s="205"/>
    </row>
    <row r="647" spans="19:19" ht="12.75" hidden="1" customHeight="1" x14ac:dyDescent="0.25">
      <c r="S647" s="205"/>
    </row>
    <row r="648" spans="19:19" ht="12.75" hidden="1" customHeight="1" x14ac:dyDescent="0.25">
      <c r="S648" s="205"/>
    </row>
    <row r="649" spans="19:19" ht="12.75" hidden="1" customHeight="1" x14ac:dyDescent="0.25">
      <c r="S649" s="205"/>
    </row>
    <row r="650" spans="19:19" ht="12.75" hidden="1" customHeight="1" x14ac:dyDescent="0.25">
      <c r="S650" s="205"/>
    </row>
    <row r="651" spans="19:19" ht="12.75" hidden="1" customHeight="1" x14ac:dyDescent="0.25">
      <c r="S651" s="205"/>
    </row>
    <row r="652" spans="19:19" ht="12.75" hidden="1" customHeight="1" x14ac:dyDescent="0.25">
      <c r="S652" s="205"/>
    </row>
    <row r="653" spans="19:19" ht="12.75" hidden="1" customHeight="1" x14ac:dyDescent="0.25">
      <c r="S653" s="205"/>
    </row>
    <row r="654" spans="19:19" ht="12.75" hidden="1" customHeight="1" x14ac:dyDescent="0.25">
      <c r="S654" s="205"/>
    </row>
    <row r="655" spans="19:19" ht="12.75" hidden="1" customHeight="1" x14ac:dyDescent="0.25">
      <c r="S655" s="205"/>
    </row>
    <row r="656" spans="19:19" ht="12.75" hidden="1" customHeight="1" x14ac:dyDescent="0.25">
      <c r="S656" s="205"/>
    </row>
    <row r="657" spans="19:19" ht="12.75" hidden="1" customHeight="1" x14ac:dyDescent="0.25">
      <c r="S657" s="205"/>
    </row>
    <row r="658" spans="19:19" ht="12.75" hidden="1" customHeight="1" x14ac:dyDescent="0.25">
      <c r="S658" s="205"/>
    </row>
    <row r="659" spans="19:19" ht="12.75" hidden="1" customHeight="1" x14ac:dyDescent="0.25">
      <c r="S659" s="205"/>
    </row>
    <row r="660" spans="19:19" ht="12.75" hidden="1" customHeight="1" x14ac:dyDescent="0.25">
      <c r="S660" s="205"/>
    </row>
    <row r="661" spans="19:19" ht="12.75" hidden="1" customHeight="1" x14ac:dyDescent="0.25">
      <c r="S661" s="205"/>
    </row>
    <row r="662" spans="19:19" ht="12.75" hidden="1" customHeight="1" x14ac:dyDescent="0.25">
      <c r="S662" s="205"/>
    </row>
    <row r="663" spans="19:19" ht="12.75" hidden="1" customHeight="1" x14ac:dyDescent="0.25">
      <c r="S663" s="205"/>
    </row>
    <row r="664" spans="19:19" ht="12.75" hidden="1" customHeight="1" x14ac:dyDescent="0.25">
      <c r="S664" s="205"/>
    </row>
    <row r="665" spans="19:19" ht="12.75" hidden="1" customHeight="1" x14ac:dyDescent="0.25">
      <c r="S665" s="205"/>
    </row>
    <row r="666" spans="19:19" ht="12.75" hidden="1" customHeight="1" x14ac:dyDescent="0.25">
      <c r="S666" s="205"/>
    </row>
    <row r="667" spans="19:19" ht="12.75" hidden="1" customHeight="1" x14ac:dyDescent="0.25">
      <c r="S667" s="205"/>
    </row>
    <row r="668" spans="19:19" ht="12.75" hidden="1" customHeight="1" x14ac:dyDescent="0.25">
      <c r="S668" s="205"/>
    </row>
    <row r="669" spans="19:19" ht="12.75" hidden="1" customHeight="1" x14ac:dyDescent="0.25">
      <c r="S669" s="205"/>
    </row>
    <row r="670" spans="19:19" ht="12.75" hidden="1" customHeight="1" x14ac:dyDescent="0.25">
      <c r="S670" s="205"/>
    </row>
    <row r="671" spans="19:19" ht="12.75" hidden="1" customHeight="1" x14ac:dyDescent="0.25">
      <c r="S671" s="205"/>
    </row>
    <row r="672" spans="19:19" ht="12.75" hidden="1" customHeight="1" x14ac:dyDescent="0.25">
      <c r="S672" s="205"/>
    </row>
    <row r="673" spans="19:19" ht="12.75" hidden="1" customHeight="1" x14ac:dyDescent="0.25">
      <c r="S673" s="205"/>
    </row>
    <row r="674" spans="19:19" ht="12.75" hidden="1" customHeight="1" x14ac:dyDescent="0.25">
      <c r="S674" s="205"/>
    </row>
    <row r="675" spans="19:19" ht="12.75" hidden="1" customHeight="1" x14ac:dyDescent="0.25">
      <c r="S675" s="205"/>
    </row>
    <row r="676" spans="19:19" ht="12.75" hidden="1" customHeight="1" x14ac:dyDescent="0.25">
      <c r="S676" s="205"/>
    </row>
    <row r="677" spans="19:19" ht="12.75" hidden="1" customHeight="1" x14ac:dyDescent="0.25">
      <c r="S677" s="205"/>
    </row>
    <row r="678" spans="19:19" ht="12.75" hidden="1" customHeight="1" x14ac:dyDescent="0.25">
      <c r="S678" s="205"/>
    </row>
    <row r="679" spans="19:19" ht="12.75" hidden="1" customHeight="1" x14ac:dyDescent="0.25">
      <c r="S679" s="205"/>
    </row>
    <row r="680" spans="19:19" ht="12.75" hidden="1" customHeight="1" x14ac:dyDescent="0.25">
      <c r="S680" s="205"/>
    </row>
    <row r="681" spans="19:19" ht="12.75" hidden="1" customHeight="1" x14ac:dyDescent="0.25">
      <c r="S681" s="205"/>
    </row>
    <row r="682" spans="19:19" ht="12.75" hidden="1" customHeight="1" x14ac:dyDescent="0.25">
      <c r="S682" s="205"/>
    </row>
    <row r="683" spans="19:19" ht="12.75" hidden="1" customHeight="1" x14ac:dyDescent="0.25">
      <c r="S683" s="205"/>
    </row>
    <row r="684" spans="19:19" ht="12.75" hidden="1" customHeight="1" x14ac:dyDescent="0.25">
      <c r="S684" s="205"/>
    </row>
    <row r="685" spans="19:19" ht="12.75" hidden="1" customHeight="1" x14ac:dyDescent="0.25">
      <c r="S685" s="205"/>
    </row>
    <row r="686" spans="19:19" ht="12.75" hidden="1" customHeight="1" x14ac:dyDescent="0.25">
      <c r="S686" s="205"/>
    </row>
    <row r="687" spans="19:19" ht="12.75" hidden="1" customHeight="1" x14ac:dyDescent="0.25">
      <c r="S687" s="205"/>
    </row>
    <row r="688" spans="19:19" ht="12.75" hidden="1" customHeight="1" x14ac:dyDescent="0.25">
      <c r="S688" s="205"/>
    </row>
    <row r="689" spans="19:19" ht="12.75" hidden="1" customHeight="1" x14ac:dyDescent="0.25">
      <c r="S689" s="205"/>
    </row>
    <row r="690" spans="19:19" ht="12.75" hidden="1" customHeight="1" x14ac:dyDescent="0.25">
      <c r="S690" s="205"/>
    </row>
    <row r="691" spans="19:19" ht="12.75" hidden="1" customHeight="1" x14ac:dyDescent="0.25">
      <c r="S691" s="205"/>
    </row>
    <row r="692" spans="19:19" ht="12.75" hidden="1" customHeight="1" x14ac:dyDescent="0.25">
      <c r="S692" s="205"/>
    </row>
    <row r="693" spans="19:19" ht="12.75" hidden="1" customHeight="1" x14ac:dyDescent="0.25">
      <c r="S693" s="205"/>
    </row>
    <row r="694" spans="19:19" ht="12.75" hidden="1" customHeight="1" x14ac:dyDescent="0.25">
      <c r="S694" s="205"/>
    </row>
    <row r="695" spans="19:19" ht="12.75" hidden="1" customHeight="1" x14ac:dyDescent="0.25">
      <c r="S695" s="205"/>
    </row>
    <row r="696" spans="19:19" ht="12.75" hidden="1" customHeight="1" x14ac:dyDescent="0.25">
      <c r="S696" s="205"/>
    </row>
    <row r="697" spans="19:19" ht="12.75" hidden="1" customHeight="1" x14ac:dyDescent="0.25">
      <c r="S697" s="205"/>
    </row>
    <row r="698" spans="19:19" ht="12.75" hidden="1" customHeight="1" x14ac:dyDescent="0.25">
      <c r="S698" s="205"/>
    </row>
    <row r="699" spans="19:19" ht="12.75" hidden="1" customHeight="1" x14ac:dyDescent="0.25">
      <c r="S699" s="205"/>
    </row>
    <row r="700" spans="19:19" ht="12.75" hidden="1" customHeight="1" x14ac:dyDescent="0.25">
      <c r="S700" s="205"/>
    </row>
    <row r="701" spans="19:19" ht="12.75" hidden="1" customHeight="1" x14ac:dyDescent="0.25">
      <c r="S701" s="205"/>
    </row>
    <row r="702" spans="19:19" ht="12.75" hidden="1" customHeight="1" x14ac:dyDescent="0.25">
      <c r="S702" s="205"/>
    </row>
    <row r="703" spans="19:19" ht="12.75" hidden="1" customHeight="1" x14ac:dyDescent="0.25">
      <c r="S703" s="205"/>
    </row>
    <row r="704" spans="19:19" ht="12.75" hidden="1" customHeight="1" x14ac:dyDescent="0.25">
      <c r="S704" s="205"/>
    </row>
    <row r="705" spans="19:19" ht="12.75" hidden="1" customHeight="1" x14ac:dyDescent="0.25">
      <c r="S705" s="205"/>
    </row>
    <row r="706" spans="19:19" ht="12.75" hidden="1" customHeight="1" x14ac:dyDescent="0.25">
      <c r="S706" s="205"/>
    </row>
    <row r="707" spans="19:19" ht="12.75" hidden="1" customHeight="1" x14ac:dyDescent="0.25">
      <c r="S707" s="205"/>
    </row>
    <row r="708" spans="19:19" ht="12.75" hidden="1" customHeight="1" x14ac:dyDescent="0.25">
      <c r="S708" s="205"/>
    </row>
    <row r="709" spans="19:19" ht="12.75" hidden="1" customHeight="1" x14ac:dyDescent="0.25">
      <c r="S709" s="205"/>
    </row>
    <row r="710" spans="19:19" ht="12.75" hidden="1" customHeight="1" x14ac:dyDescent="0.25">
      <c r="S710" s="205"/>
    </row>
    <row r="711" spans="19:19" ht="12.75" hidden="1" customHeight="1" x14ac:dyDescent="0.25">
      <c r="S711" s="205"/>
    </row>
    <row r="712" spans="19:19" ht="12.75" hidden="1" customHeight="1" x14ac:dyDescent="0.25">
      <c r="S712" s="205"/>
    </row>
    <row r="713" spans="19:19" ht="12.75" hidden="1" customHeight="1" x14ac:dyDescent="0.25">
      <c r="S713" s="205"/>
    </row>
    <row r="714" spans="19:19" ht="12.75" hidden="1" customHeight="1" x14ac:dyDescent="0.25">
      <c r="S714" s="205"/>
    </row>
    <row r="715" spans="19:19" ht="12.75" hidden="1" customHeight="1" x14ac:dyDescent="0.25">
      <c r="S715" s="205"/>
    </row>
    <row r="716" spans="19:19" ht="12.75" hidden="1" customHeight="1" x14ac:dyDescent="0.25">
      <c r="S716" s="205"/>
    </row>
    <row r="717" spans="19:19" ht="12.75" hidden="1" customHeight="1" x14ac:dyDescent="0.25">
      <c r="S717" s="205"/>
    </row>
    <row r="718" spans="19:19" ht="12.75" hidden="1" customHeight="1" x14ac:dyDescent="0.25">
      <c r="S718" s="205"/>
    </row>
    <row r="719" spans="19:19" ht="12.75" hidden="1" customHeight="1" x14ac:dyDescent="0.25">
      <c r="S719" s="205"/>
    </row>
    <row r="720" spans="19:19" ht="12.75" hidden="1" customHeight="1" x14ac:dyDescent="0.25">
      <c r="S720" s="205"/>
    </row>
    <row r="721" spans="18:19" ht="12.75" hidden="1" customHeight="1" x14ac:dyDescent="0.25">
      <c r="S721" s="205"/>
    </row>
    <row r="722" spans="18:19" ht="12.75" hidden="1" customHeight="1" x14ac:dyDescent="0.25">
      <c r="S722" s="205"/>
    </row>
    <row r="723" spans="18:19" ht="12.75" hidden="1" customHeight="1" x14ac:dyDescent="0.25">
      <c r="S723" s="205"/>
    </row>
    <row r="724" spans="18:19" ht="12.75" hidden="1" customHeight="1" x14ac:dyDescent="0.25">
      <c r="S724" s="205"/>
    </row>
    <row r="725" spans="18:19" ht="12.75" hidden="1" customHeight="1" x14ac:dyDescent="0.25">
      <c r="S725" s="205"/>
    </row>
    <row r="726" spans="18:19" ht="12.75" hidden="1" customHeight="1" x14ac:dyDescent="0.25">
      <c r="S726" s="205"/>
    </row>
    <row r="727" spans="18:19" ht="12.75" hidden="1" customHeight="1" x14ac:dyDescent="0.25">
      <c r="S727" s="205"/>
    </row>
    <row r="728" spans="18:19" ht="12.75" hidden="1" customHeight="1" x14ac:dyDescent="0.25">
      <c r="S728" s="205"/>
    </row>
    <row r="729" spans="18:19" ht="12.75" hidden="1" customHeight="1" x14ac:dyDescent="0.25">
      <c r="S729" s="205"/>
    </row>
    <row r="730" spans="18:19" ht="12.75" hidden="1" customHeight="1" x14ac:dyDescent="0.25">
      <c r="S730" s="205"/>
    </row>
    <row r="731" spans="18:19" ht="12.75" hidden="1" customHeight="1" x14ac:dyDescent="0.25">
      <c r="S731" s="205"/>
    </row>
    <row r="732" spans="18:19" ht="12.75" hidden="1" customHeight="1" x14ac:dyDescent="0.25">
      <c r="R732" s="197"/>
    </row>
    <row r="733" spans="18:19" ht="12.75" hidden="1" customHeight="1" x14ac:dyDescent="0.25">
      <c r="R733" s="197"/>
    </row>
    <row r="734" spans="18:19" ht="12.75" hidden="1" customHeight="1" x14ac:dyDescent="0.25">
      <c r="R734" s="197"/>
    </row>
    <row r="735" spans="18:19" ht="12.75" hidden="1" customHeight="1" x14ac:dyDescent="0.25">
      <c r="R735" s="197"/>
    </row>
    <row r="736" spans="18:19" ht="12.75" hidden="1" customHeight="1" x14ac:dyDescent="0.25">
      <c r="R736" s="197"/>
    </row>
    <row r="737" spans="18:18" ht="12.75" hidden="1" customHeight="1" x14ac:dyDescent="0.25">
      <c r="R737" s="197"/>
    </row>
    <row r="738" spans="18:18" ht="12.75" hidden="1" customHeight="1" x14ac:dyDescent="0.25">
      <c r="R738" s="197"/>
    </row>
    <row r="739" spans="18:18" ht="12.75" hidden="1" customHeight="1" x14ac:dyDescent="0.25">
      <c r="R739" s="197"/>
    </row>
    <row r="740" spans="18:18" ht="12.75" hidden="1" customHeight="1" x14ac:dyDescent="0.25">
      <c r="R740" s="197"/>
    </row>
    <row r="741" spans="18:18" ht="12.75" hidden="1" customHeight="1" x14ac:dyDescent="0.25">
      <c r="R741" s="197"/>
    </row>
    <row r="742" spans="18:18" ht="12.75" hidden="1" customHeight="1" x14ac:dyDescent="0.25">
      <c r="R742" s="197"/>
    </row>
    <row r="743" spans="18:18" ht="12.75" hidden="1" customHeight="1" x14ac:dyDescent="0.25">
      <c r="R743" s="197"/>
    </row>
    <row r="744" spans="18:18" ht="12.75" hidden="1" customHeight="1" x14ac:dyDescent="0.25">
      <c r="R744" s="197"/>
    </row>
    <row r="745" spans="18:18" ht="12.75" hidden="1" customHeight="1" x14ac:dyDescent="0.25">
      <c r="R745" s="197"/>
    </row>
    <row r="746" spans="18:18" ht="12.75" hidden="1" customHeight="1" x14ac:dyDescent="0.25">
      <c r="R746" s="197"/>
    </row>
    <row r="747" spans="18:18" ht="12.75" hidden="1" customHeight="1" x14ac:dyDescent="0.25">
      <c r="R747" s="197"/>
    </row>
    <row r="748" spans="18:18" ht="12.75" hidden="1" customHeight="1" x14ac:dyDescent="0.25">
      <c r="R748" s="197"/>
    </row>
    <row r="749" spans="18:18" ht="12.75" hidden="1" customHeight="1" x14ac:dyDescent="0.25">
      <c r="R749" s="197"/>
    </row>
    <row r="750" spans="18:18" ht="12.75" hidden="1" customHeight="1" x14ac:dyDescent="0.25">
      <c r="R750" s="197"/>
    </row>
    <row r="751" spans="18:18" ht="12.75" hidden="1" customHeight="1" x14ac:dyDescent="0.25">
      <c r="R751" s="197"/>
    </row>
    <row r="752" spans="18:18" ht="12.75" hidden="1" customHeight="1" x14ac:dyDescent="0.25">
      <c r="R752" s="197"/>
    </row>
    <row r="753" spans="18:18" ht="12.75" hidden="1" customHeight="1" x14ac:dyDescent="0.25">
      <c r="R753" s="197"/>
    </row>
    <row r="754" spans="18:18" ht="12.75" hidden="1" customHeight="1" x14ac:dyDescent="0.25">
      <c r="R754" s="197"/>
    </row>
    <row r="755" spans="18:18" ht="12.75" hidden="1" customHeight="1" x14ac:dyDescent="0.25">
      <c r="R755" s="197"/>
    </row>
    <row r="756" spans="18:18" ht="12.75" hidden="1" customHeight="1" x14ac:dyDescent="0.25">
      <c r="R756" s="197"/>
    </row>
    <row r="757" spans="18:18" ht="12.75" hidden="1" customHeight="1" x14ac:dyDescent="0.25">
      <c r="R757" s="197"/>
    </row>
    <row r="758" spans="18:18" ht="12.75" hidden="1" customHeight="1" x14ac:dyDescent="0.25">
      <c r="R758" s="197"/>
    </row>
    <row r="759" spans="18:18" ht="12.75" hidden="1" customHeight="1" x14ac:dyDescent="0.25">
      <c r="R759" s="197"/>
    </row>
    <row r="760" spans="18:18" ht="12.75" hidden="1" customHeight="1" x14ac:dyDescent="0.25">
      <c r="R760" s="197"/>
    </row>
    <row r="761" spans="18:18" ht="12.75" hidden="1" customHeight="1" x14ac:dyDescent="0.25">
      <c r="R761" s="197"/>
    </row>
    <row r="762" spans="18:18" ht="12.75" hidden="1" customHeight="1" x14ac:dyDescent="0.25">
      <c r="R762" s="197"/>
    </row>
    <row r="763" spans="18:18" ht="12.75" hidden="1" customHeight="1" x14ac:dyDescent="0.25">
      <c r="R763" s="197"/>
    </row>
    <row r="764" spans="18:18" ht="12.75" hidden="1" customHeight="1" x14ac:dyDescent="0.25">
      <c r="R764" s="197"/>
    </row>
    <row r="765" spans="18:18" ht="12.75" hidden="1" customHeight="1" x14ac:dyDescent="0.25">
      <c r="R765" s="197"/>
    </row>
    <row r="766" spans="18:18" ht="12.75" hidden="1" customHeight="1" x14ac:dyDescent="0.25">
      <c r="R766" s="197"/>
    </row>
    <row r="767" spans="18:18" ht="12.75" hidden="1" customHeight="1" x14ac:dyDescent="0.25">
      <c r="R767" s="197"/>
    </row>
    <row r="768" spans="18:18" ht="12.75" hidden="1" customHeight="1" x14ac:dyDescent="0.25">
      <c r="R768" s="197"/>
    </row>
    <row r="769" spans="18:18" ht="12.75" hidden="1" customHeight="1" x14ac:dyDescent="0.25">
      <c r="R769" s="197"/>
    </row>
    <row r="770" spans="18:18" ht="12.75" hidden="1" customHeight="1" x14ac:dyDescent="0.25">
      <c r="R770" s="197"/>
    </row>
    <row r="771" spans="18:18" ht="12.75" hidden="1" customHeight="1" x14ac:dyDescent="0.25">
      <c r="R771" s="197"/>
    </row>
    <row r="772" spans="18:18" ht="12.75" hidden="1" customHeight="1" x14ac:dyDescent="0.25">
      <c r="R772" s="197"/>
    </row>
    <row r="773" spans="18:18" ht="12.75" hidden="1" customHeight="1" x14ac:dyDescent="0.25">
      <c r="R773" s="197"/>
    </row>
    <row r="774" spans="18:18" ht="12.75" hidden="1" customHeight="1" x14ac:dyDescent="0.25">
      <c r="R774" s="197"/>
    </row>
    <row r="775" spans="18:18" ht="12.75" hidden="1" customHeight="1" x14ac:dyDescent="0.25">
      <c r="R775" s="197"/>
    </row>
    <row r="776" spans="18:18" ht="12.75" hidden="1" customHeight="1" x14ac:dyDescent="0.25">
      <c r="R776" s="197"/>
    </row>
    <row r="777" spans="18:18" ht="12.75" hidden="1" customHeight="1" x14ac:dyDescent="0.25">
      <c r="R777" s="197"/>
    </row>
    <row r="778" spans="18:18" ht="12.75" hidden="1" customHeight="1" x14ac:dyDescent="0.25">
      <c r="R778" s="197"/>
    </row>
    <row r="779" spans="18:18" ht="12.75" hidden="1" customHeight="1" x14ac:dyDescent="0.25">
      <c r="R779" s="197"/>
    </row>
    <row r="780" spans="18:18" ht="12.75" hidden="1" customHeight="1" x14ac:dyDescent="0.25">
      <c r="R780" s="197"/>
    </row>
    <row r="781" spans="18:18" ht="12.75" hidden="1" customHeight="1" x14ac:dyDescent="0.25">
      <c r="R781" s="197"/>
    </row>
    <row r="782" spans="18:18" ht="12.75" hidden="1" customHeight="1" x14ac:dyDescent="0.25">
      <c r="R782" s="197"/>
    </row>
    <row r="783" spans="18:18" ht="12.75" hidden="1" customHeight="1" x14ac:dyDescent="0.25">
      <c r="R783" s="197"/>
    </row>
    <row r="784" spans="18:18" ht="12.75" hidden="1" customHeight="1" x14ac:dyDescent="0.25">
      <c r="R784" s="197"/>
    </row>
    <row r="785" spans="18:18" ht="12.75" hidden="1" customHeight="1" x14ac:dyDescent="0.25">
      <c r="R785" s="197"/>
    </row>
    <row r="786" spans="18:18" ht="12.75" hidden="1" customHeight="1" x14ac:dyDescent="0.25">
      <c r="R786" s="197"/>
    </row>
    <row r="787" spans="18:18" ht="12.75" hidden="1" customHeight="1" x14ac:dyDescent="0.25">
      <c r="R787" s="197"/>
    </row>
    <row r="788" spans="18:18" ht="12.75" hidden="1" customHeight="1" x14ac:dyDescent="0.25">
      <c r="R788" s="197"/>
    </row>
    <row r="789" spans="18:18" ht="12.75" hidden="1" customHeight="1" x14ac:dyDescent="0.25">
      <c r="R789" s="197"/>
    </row>
    <row r="790" spans="18:18" ht="12.75" hidden="1" customHeight="1" x14ac:dyDescent="0.25">
      <c r="R790" s="197"/>
    </row>
    <row r="791" spans="18:18" ht="12.75" hidden="1" customHeight="1" x14ac:dyDescent="0.25">
      <c r="R791" s="197"/>
    </row>
    <row r="792" spans="18:18" ht="12.75" hidden="1" customHeight="1" x14ac:dyDescent="0.25">
      <c r="R792" s="197"/>
    </row>
    <row r="793" spans="18:18" ht="12.75" hidden="1" customHeight="1" x14ac:dyDescent="0.25">
      <c r="R793" s="197"/>
    </row>
    <row r="794" spans="18:18" ht="12.75" hidden="1" customHeight="1" x14ac:dyDescent="0.25">
      <c r="R794" s="197"/>
    </row>
    <row r="795" spans="18:18" ht="12.75" hidden="1" customHeight="1" x14ac:dyDescent="0.25">
      <c r="R795" s="197"/>
    </row>
    <row r="796" spans="18:18" ht="12.75" hidden="1" customHeight="1" x14ac:dyDescent="0.25">
      <c r="R796" s="197"/>
    </row>
    <row r="797" spans="18:18" ht="12.75" hidden="1" customHeight="1" x14ac:dyDescent="0.25">
      <c r="R797" s="197"/>
    </row>
    <row r="798" spans="18:18" ht="12.75" hidden="1" customHeight="1" x14ac:dyDescent="0.25">
      <c r="R798" s="197"/>
    </row>
    <row r="799" spans="18:18" ht="12.75" hidden="1" customHeight="1" x14ac:dyDescent="0.25">
      <c r="R799" s="197"/>
    </row>
    <row r="800" spans="18:18" ht="12.75" hidden="1" customHeight="1" x14ac:dyDescent="0.25">
      <c r="R800" s="197"/>
    </row>
    <row r="801" spans="18:18" ht="12.75" hidden="1" customHeight="1" x14ac:dyDescent="0.25">
      <c r="R801" s="197"/>
    </row>
    <row r="802" spans="18:18" ht="12.75" hidden="1" customHeight="1" x14ac:dyDescent="0.25">
      <c r="R802" s="197"/>
    </row>
    <row r="803" spans="18:18" ht="12.75" hidden="1" customHeight="1" x14ac:dyDescent="0.25">
      <c r="R803" s="197"/>
    </row>
    <row r="804" spans="18:18" ht="12.75" hidden="1" customHeight="1" x14ac:dyDescent="0.25">
      <c r="R804" s="197"/>
    </row>
    <row r="805" spans="18:18" ht="12.75" hidden="1" customHeight="1" x14ac:dyDescent="0.25">
      <c r="R805" s="197"/>
    </row>
    <row r="806" spans="18:18" ht="12.75" hidden="1" customHeight="1" x14ac:dyDescent="0.25">
      <c r="R806" s="197"/>
    </row>
    <row r="807" spans="18:18" ht="12.75" hidden="1" customHeight="1" x14ac:dyDescent="0.25">
      <c r="R807" s="197"/>
    </row>
    <row r="808" spans="18:18" ht="12.75" hidden="1" customHeight="1" x14ac:dyDescent="0.25">
      <c r="R808" s="197"/>
    </row>
    <row r="809" spans="18:18" ht="12.75" hidden="1" customHeight="1" x14ac:dyDescent="0.25">
      <c r="R809" s="197"/>
    </row>
    <row r="810" spans="18:18" ht="12.75" hidden="1" customHeight="1" x14ac:dyDescent="0.25">
      <c r="R810" s="197"/>
    </row>
    <row r="811" spans="18:18" ht="12.75" hidden="1" customHeight="1" x14ac:dyDescent="0.25">
      <c r="R811" s="197"/>
    </row>
    <row r="812" spans="18:18" ht="12.75" hidden="1" customHeight="1" x14ac:dyDescent="0.25">
      <c r="R812" s="197"/>
    </row>
    <row r="813" spans="18:18" ht="12.75" hidden="1" customHeight="1" x14ac:dyDescent="0.25">
      <c r="R813" s="197"/>
    </row>
    <row r="814" spans="18:18" ht="12.75" hidden="1" customHeight="1" x14ac:dyDescent="0.25">
      <c r="R814" s="197"/>
    </row>
    <row r="815" spans="18:18" ht="12.75" hidden="1" customHeight="1" x14ac:dyDescent="0.25">
      <c r="R815" s="197"/>
    </row>
    <row r="816" spans="18:18" ht="12.75" hidden="1" customHeight="1" x14ac:dyDescent="0.25">
      <c r="R816" s="197"/>
    </row>
    <row r="817" spans="1:17" s="197" customFormat="1" ht="12.75" hidden="1" customHeight="1" x14ac:dyDescent="0.25">
      <c r="A817" s="390"/>
      <c r="B817" s="15"/>
      <c r="C817" s="15"/>
      <c r="D817" s="15"/>
      <c r="E817" s="15"/>
      <c r="F817" s="15"/>
      <c r="G817" s="15"/>
      <c r="H817" s="15"/>
      <c r="I817" s="15"/>
      <c r="J817" s="15"/>
      <c r="K817" s="15"/>
      <c r="L817" s="15"/>
      <c r="M817" s="15"/>
      <c r="N817" s="15"/>
      <c r="O817" s="15"/>
      <c r="P817" s="15"/>
      <c r="Q817" s="15"/>
    </row>
    <row r="818" spans="1:17" s="197" customFormat="1" ht="12.75" hidden="1" customHeight="1" x14ac:dyDescent="0.25">
      <c r="A818" s="390"/>
      <c r="B818" s="15"/>
      <c r="C818" s="15"/>
      <c r="D818" s="15"/>
      <c r="E818" s="15"/>
      <c r="F818" s="15"/>
      <c r="G818" s="15"/>
      <c r="H818" s="15"/>
      <c r="I818" s="15"/>
      <c r="J818" s="15"/>
      <c r="K818" s="15"/>
      <c r="L818" s="15"/>
      <c r="M818" s="15"/>
      <c r="N818" s="15"/>
      <c r="O818" s="15"/>
      <c r="P818" s="15"/>
      <c r="Q818" s="15"/>
    </row>
    <row r="819" spans="1:17" s="197" customFormat="1" ht="12.75" hidden="1" customHeight="1" x14ac:dyDescent="0.25">
      <c r="A819" s="390"/>
      <c r="B819" s="15"/>
      <c r="C819" s="15"/>
      <c r="D819" s="15"/>
      <c r="E819" s="15"/>
      <c r="F819" s="15"/>
      <c r="G819" s="15"/>
      <c r="H819" s="15"/>
      <c r="I819" s="15"/>
      <c r="J819" s="15"/>
      <c r="K819" s="15"/>
      <c r="L819" s="15"/>
      <c r="M819" s="15"/>
      <c r="N819" s="15"/>
      <c r="O819" s="15"/>
      <c r="P819" s="15"/>
      <c r="Q819" s="15"/>
    </row>
    <row r="820" spans="1:17" s="197" customFormat="1" ht="12.75" hidden="1" customHeight="1" x14ac:dyDescent="0.25">
      <c r="A820" s="390"/>
      <c r="B820" s="15"/>
      <c r="C820" s="15"/>
      <c r="D820" s="15"/>
      <c r="E820" s="15"/>
      <c r="F820" s="15"/>
      <c r="G820" s="15"/>
      <c r="H820" s="15"/>
      <c r="I820" s="15"/>
      <c r="J820" s="15"/>
      <c r="K820" s="15"/>
      <c r="L820" s="15"/>
      <c r="M820" s="15"/>
      <c r="N820" s="15"/>
      <c r="O820" s="15"/>
      <c r="P820" s="15"/>
      <c r="Q820" s="15"/>
    </row>
    <row r="821" spans="1:17" s="197" customFormat="1" ht="12.75" hidden="1" customHeight="1" x14ac:dyDescent="0.25">
      <c r="A821" s="390"/>
      <c r="B821" s="15"/>
      <c r="C821" s="15"/>
      <c r="D821" s="15"/>
      <c r="E821" s="15"/>
      <c r="F821" s="15"/>
      <c r="G821" s="15"/>
      <c r="H821" s="15"/>
      <c r="I821" s="15"/>
      <c r="J821" s="15"/>
      <c r="K821" s="15"/>
      <c r="L821" s="15"/>
      <c r="M821" s="15"/>
      <c r="N821" s="15"/>
      <c r="O821" s="15"/>
      <c r="P821" s="15"/>
      <c r="Q821" s="15"/>
    </row>
    <row r="822" spans="1:17" s="197" customFormat="1" ht="12.75" hidden="1" customHeight="1" x14ac:dyDescent="0.25">
      <c r="A822" s="390"/>
      <c r="B822" s="15"/>
      <c r="C822" s="15"/>
      <c r="D822" s="15"/>
      <c r="E822" s="15"/>
      <c r="F822" s="15"/>
      <c r="G822" s="15"/>
      <c r="H822" s="15"/>
      <c r="I822" s="15"/>
      <c r="J822" s="15"/>
      <c r="K822" s="15"/>
      <c r="L822" s="15"/>
      <c r="M822" s="15"/>
      <c r="N822" s="15"/>
      <c r="O822" s="15"/>
      <c r="P822" s="15"/>
      <c r="Q822" s="15"/>
    </row>
    <row r="823" spans="1:17" s="197" customFormat="1" ht="12.75" hidden="1" customHeight="1" x14ac:dyDescent="0.25">
      <c r="A823" s="390"/>
      <c r="B823" s="15"/>
      <c r="C823" s="15"/>
      <c r="D823" s="15"/>
      <c r="E823" s="15"/>
      <c r="F823" s="15"/>
      <c r="G823" s="15"/>
      <c r="H823" s="15"/>
      <c r="I823" s="15"/>
      <c r="J823" s="15"/>
      <c r="K823" s="15"/>
      <c r="L823" s="15"/>
      <c r="M823" s="15"/>
      <c r="N823" s="15"/>
      <c r="O823" s="15"/>
      <c r="P823" s="15"/>
      <c r="Q823" s="15"/>
    </row>
    <row r="824" spans="1:17" s="197" customFormat="1" ht="12.75" hidden="1" customHeight="1" x14ac:dyDescent="0.25">
      <c r="A824" s="390"/>
      <c r="B824" s="15"/>
      <c r="C824" s="15"/>
      <c r="D824" s="15"/>
      <c r="E824" s="15"/>
      <c r="F824" s="15"/>
      <c r="G824" s="15"/>
      <c r="H824" s="15"/>
      <c r="I824" s="15"/>
      <c r="J824" s="15"/>
      <c r="K824" s="15"/>
      <c r="L824" s="15"/>
      <c r="M824" s="15"/>
      <c r="N824" s="15"/>
      <c r="O824" s="15"/>
      <c r="P824" s="15"/>
      <c r="Q824" s="15"/>
    </row>
    <row r="825" spans="1:17" s="197" customFormat="1" ht="12.75" hidden="1" customHeight="1" x14ac:dyDescent="0.25">
      <c r="A825" s="390"/>
      <c r="B825" s="15"/>
      <c r="C825" s="15"/>
      <c r="D825" s="15"/>
      <c r="E825" s="15"/>
      <c r="F825" s="15"/>
      <c r="G825" s="15"/>
      <c r="H825" s="15"/>
      <c r="I825" s="15"/>
      <c r="J825" s="15"/>
      <c r="K825" s="15"/>
      <c r="L825" s="15"/>
      <c r="M825" s="15"/>
      <c r="N825" s="15"/>
      <c r="O825" s="15"/>
      <c r="P825" s="15"/>
      <c r="Q825" s="15"/>
    </row>
    <row r="826" spans="1:17" s="197" customFormat="1" ht="12.75" hidden="1" customHeight="1" x14ac:dyDescent="0.25">
      <c r="A826" s="390"/>
      <c r="B826" s="15"/>
      <c r="C826" s="15"/>
      <c r="D826" s="15"/>
      <c r="E826" s="15"/>
      <c r="F826" s="15"/>
      <c r="G826" s="15"/>
      <c r="H826" s="15"/>
      <c r="I826" s="15"/>
      <c r="J826" s="15"/>
      <c r="K826" s="15"/>
      <c r="L826" s="15"/>
      <c r="M826" s="15"/>
      <c r="N826" s="15"/>
      <c r="O826" s="15"/>
      <c r="P826" s="15"/>
      <c r="Q826" s="15"/>
    </row>
    <row r="827" spans="1:17" s="197" customFormat="1" ht="12.75" hidden="1" customHeight="1" x14ac:dyDescent="0.25">
      <c r="A827" s="390"/>
      <c r="B827" s="15"/>
      <c r="C827" s="15"/>
      <c r="D827" s="15"/>
      <c r="E827" s="15"/>
      <c r="F827" s="15"/>
      <c r="G827" s="15"/>
      <c r="H827" s="15"/>
      <c r="I827" s="15"/>
      <c r="J827" s="15"/>
      <c r="K827" s="15"/>
      <c r="L827" s="15"/>
      <c r="M827" s="15"/>
      <c r="N827" s="15"/>
      <c r="O827" s="15"/>
      <c r="P827" s="15"/>
      <c r="Q827" s="15"/>
    </row>
    <row r="828" spans="1:17" s="197" customFormat="1" ht="12.75" hidden="1" customHeight="1" x14ac:dyDescent="0.25">
      <c r="A828" s="390"/>
      <c r="B828" s="15"/>
      <c r="C828" s="15"/>
      <c r="D828" s="15"/>
      <c r="E828" s="15"/>
      <c r="F828" s="15"/>
      <c r="G828" s="15"/>
      <c r="H828" s="15"/>
      <c r="I828" s="15"/>
      <c r="J828" s="15"/>
      <c r="K828" s="15"/>
      <c r="L828" s="15"/>
      <c r="M828" s="15"/>
      <c r="N828" s="15"/>
      <c r="O828" s="15"/>
      <c r="P828" s="15"/>
      <c r="Q828" s="15"/>
    </row>
  </sheetData>
  <sheetProtection algorithmName="SHA-512" hashValue="LOwun38iZcUDatpaCjq3EJi3XaeiHrDPEycQkj/aiN9yCE88OFMd07l9MMBgtrST0HXWDyVqY5eb9NlcofrXlQ==" saltValue="td1hGJbYLG7U6LwrCm1/kQ==" spinCount="100000" sheet="1" objects="1" scenarios="1"/>
  <mergeCells count="205">
    <mergeCell ref="B180:Q180"/>
    <mergeCell ref="B182:Q182"/>
    <mergeCell ref="B183:Q183"/>
    <mergeCell ref="B184:Q184"/>
    <mergeCell ref="B185:Q185"/>
    <mergeCell ref="B111:M111"/>
    <mergeCell ref="N111:Q111"/>
    <mergeCell ref="B112:M112"/>
    <mergeCell ref="N112:Q112"/>
    <mergeCell ref="B173:Q173"/>
    <mergeCell ref="B174:Q174"/>
    <mergeCell ref="B176:Q176"/>
    <mergeCell ref="B177:Q177"/>
    <mergeCell ref="B178:Q178"/>
    <mergeCell ref="B114:Q114"/>
    <mergeCell ref="B179:Q179"/>
    <mergeCell ref="B166:Q166"/>
    <mergeCell ref="B167:Q167"/>
    <mergeCell ref="B168:Q168"/>
    <mergeCell ref="B153:Q153"/>
    <mergeCell ref="B169:Q169"/>
    <mergeCell ref="K170:Q170"/>
    <mergeCell ref="B171:Q171"/>
    <mergeCell ref="B158:Q158"/>
    <mergeCell ref="B95:M95"/>
    <mergeCell ref="N95:Q95"/>
    <mergeCell ref="B79:Q79"/>
    <mergeCell ref="B80:Q80"/>
    <mergeCell ref="B81:Q81"/>
    <mergeCell ref="B82:Q82"/>
    <mergeCell ref="B83:Q83"/>
    <mergeCell ref="B103:M103"/>
    <mergeCell ref="N103:Q103"/>
    <mergeCell ref="B88:M88"/>
    <mergeCell ref="N88:Q88"/>
    <mergeCell ref="B89:M89"/>
    <mergeCell ref="B100:M100"/>
    <mergeCell ref="N100:Q100"/>
    <mergeCell ref="B101:M101"/>
    <mergeCell ref="N101:Q101"/>
    <mergeCell ref="N89:Q89"/>
    <mergeCell ref="B85:M85"/>
    <mergeCell ref="N85:Q85"/>
    <mergeCell ref="B86:M86"/>
    <mergeCell ref="N86:Q86"/>
    <mergeCell ref="B87:M87"/>
    <mergeCell ref="N87:Q87"/>
    <mergeCell ref="B99:M99"/>
    <mergeCell ref="N97:Q97"/>
    <mergeCell ref="B98:M98"/>
    <mergeCell ref="N98:Q98"/>
    <mergeCell ref="B107:Q107"/>
    <mergeCell ref="B109:Q109"/>
    <mergeCell ref="B110:M110"/>
    <mergeCell ref="N110:Q110"/>
    <mergeCell ref="B96:M96"/>
    <mergeCell ref="N96:Q96"/>
    <mergeCell ref="B106:Q106"/>
    <mergeCell ref="N99:Q99"/>
    <mergeCell ref="B160:Q160"/>
    <mergeCell ref="B161:Q161"/>
    <mergeCell ref="B162:Q162"/>
    <mergeCell ref="B163:Q163"/>
    <mergeCell ref="B164:Q164"/>
    <mergeCell ref="B151:Q151"/>
    <mergeCell ref="B152:Q152"/>
    <mergeCell ref="B157:Q157"/>
    <mergeCell ref="C144:Q144"/>
    <mergeCell ref="C145:Q145"/>
    <mergeCell ref="B146:Q146"/>
    <mergeCell ref="B147:Q147"/>
    <mergeCell ref="B148:Q148"/>
    <mergeCell ref="B150:Q150"/>
    <mergeCell ref="K154:Q154"/>
    <mergeCell ref="B155:Q155"/>
    <mergeCell ref="B156:Q156"/>
    <mergeCell ref="K137:Q137"/>
    <mergeCell ref="B138:Q138"/>
    <mergeCell ref="B140:Q140"/>
    <mergeCell ref="B141:Q141"/>
    <mergeCell ref="B142:Q142"/>
    <mergeCell ref="B143:Q143"/>
    <mergeCell ref="B131:Q131"/>
    <mergeCell ref="B132:Q132"/>
    <mergeCell ref="B133:Q133"/>
    <mergeCell ref="B134:Q134"/>
    <mergeCell ref="B135:Q135"/>
    <mergeCell ref="B136:Q136"/>
    <mergeCell ref="B125:Q125"/>
    <mergeCell ref="B126:Q126"/>
    <mergeCell ref="B127:Q127"/>
    <mergeCell ref="B128:Q128"/>
    <mergeCell ref="B129:Q129"/>
    <mergeCell ref="B130:Q130"/>
    <mergeCell ref="B117:Q117"/>
    <mergeCell ref="B118:Q118"/>
    <mergeCell ref="B123:Q123"/>
    <mergeCell ref="B124:Q124"/>
    <mergeCell ref="C75:Q75"/>
    <mergeCell ref="B76:Q76"/>
    <mergeCell ref="B77:Q77"/>
    <mergeCell ref="K115:Q115"/>
    <mergeCell ref="B116:Q116"/>
    <mergeCell ref="B113:Q113"/>
    <mergeCell ref="C122:Q122"/>
    <mergeCell ref="C121:Q121"/>
    <mergeCell ref="C120:Q120"/>
    <mergeCell ref="C119:Q119"/>
    <mergeCell ref="B84:Q84"/>
    <mergeCell ref="B90:Q90"/>
    <mergeCell ref="B93:Q93"/>
    <mergeCell ref="B94:M94"/>
    <mergeCell ref="N94:Q94"/>
    <mergeCell ref="B102:M102"/>
    <mergeCell ref="N102:Q102"/>
    <mergeCell ref="B91:Q91"/>
    <mergeCell ref="B104:M104"/>
    <mergeCell ref="N104:Q104"/>
    <mergeCell ref="B105:M105"/>
    <mergeCell ref="N105:Q105"/>
    <mergeCell ref="K78:Q78"/>
    <mergeCell ref="B97:M97"/>
    <mergeCell ref="K63:Q63"/>
    <mergeCell ref="B64:Q64"/>
    <mergeCell ref="C72:Q72"/>
    <mergeCell ref="B73:Q73"/>
    <mergeCell ref="B74:Q74"/>
    <mergeCell ref="B60:Q60"/>
    <mergeCell ref="B66:Q66"/>
    <mergeCell ref="B67:Q67"/>
    <mergeCell ref="C69:Q69"/>
    <mergeCell ref="B70:Q70"/>
    <mergeCell ref="B71:Q71"/>
    <mergeCell ref="B58:Q58"/>
    <mergeCell ref="C59:Q59"/>
    <mergeCell ref="B52:Q52"/>
    <mergeCell ref="B53:Q53"/>
    <mergeCell ref="B54:Q54"/>
    <mergeCell ref="B55:Q55"/>
    <mergeCell ref="C56:Q56"/>
    <mergeCell ref="B57:Q57"/>
    <mergeCell ref="B62:Q62"/>
    <mergeCell ref="C51:Q51"/>
    <mergeCell ref="B40:Q40"/>
    <mergeCell ref="C41:Q41"/>
    <mergeCell ref="D42:Q42"/>
    <mergeCell ref="B43:Q43"/>
    <mergeCell ref="B44:Q44"/>
    <mergeCell ref="B45:Q45"/>
    <mergeCell ref="B46:Q46"/>
    <mergeCell ref="B47:Q47"/>
    <mergeCell ref="K48:Q48"/>
    <mergeCell ref="B49:Q49"/>
    <mergeCell ref="B50:Q50"/>
    <mergeCell ref="C32:Q32"/>
    <mergeCell ref="B33:Q33"/>
    <mergeCell ref="B34:Q34"/>
    <mergeCell ref="B39:Q39"/>
    <mergeCell ref="O26:Q26"/>
    <mergeCell ref="C27:N27"/>
    <mergeCell ref="O27:Q27"/>
    <mergeCell ref="B28:Q28"/>
    <mergeCell ref="B35:Q35"/>
    <mergeCell ref="K36:Q36"/>
    <mergeCell ref="B37:Q37"/>
    <mergeCell ref="B38:Q38"/>
    <mergeCell ref="B31:Q31"/>
    <mergeCell ref="B30:Q30"/>
    <mergeCell ref="C29:Q29"/>
    <mergeCell ref="B16:Q16"/>
    <mergeCell ref="B21:Q21"/>
    <mergeCell ref="B22:Q22"/>
    <mergeCell ref="B23:B27"/>
    <mergeCell ref="C23:Q23"/>
    <mergeCell ref="C24:N24"/>
    <mergeCell ref="O24:Q24"/>
    <mergeCell ref="C25:N25"/>
    <mergeCell ref="O25:Q25"/>
    <mergeCell ref="C26:N26"/>
    <mergeCell ref="B19:Q19"/>
    <mergeCell ref="B20:Q20"/>
    <mergeCell ref="R1:R185"/>
    <mergeCell ref="A1:A1048576"/>
    <mergeCell ref="B181:Q181"/>
    <mergeCell ref="B175:Q175"/>
    <mergeCell ref="B165:Q165"/>
    <mergeCell ref="B159:Q159"/>
    <mergeCell ref="B149:Q149"/>
    <mergeCell ref="B8:Q8"/>
    <mergeCell ref="C10:Q10"/>
    <mergeCell ref="B12:Q12"/>
    <mergeCell ref="B13:Q13"/>
    <mergeCell ref="C14:Q14"/>
    <mergeCell ref="B15:Q15"/>
    <mergeCell ref="K1:Q1"/>
    <mergeCell ref="B2:Q2"/>
    <mergeCell ref="B3:Q3"/>
    <mergeCell ref="B4:Q4"/>
    <mergeCell ref="B5:Q5"/>
    <mergeCell ref="B6:Q6"/>
    <mergeCell ref="B7:Q7"/>
    <mergeCell ref="C11:Q11"/>
    <mergeCell ref="B10:B11"/>
    <mergeCell ref="B17:Q17"/>
    <mergeCell ref="K18:Q18"/>
  </mergeCells>
  <dataValidations count="1">
    <dataValidation type="list" allowBlank="1" showInputMessage="1" showErrorMessage="1" sqref="N86:Q89" xr:uid="{C759901C-90CA-4964-B95A-9DB3729FAB7C}">
      <formula1>Yes_No</formula1>
    </dataValidation>
  </dataValidations>
  <hyperlinks>
    <hyperlink ref="B7:Q7" r:id="rId1" display="LIEP Model(s)" xr:uid="{756D16AD-D773-4148-AD64-1225AC756815}"/>
    <hyperlink ref="C11:Q11" r:id="rId2" display="LIEP Model(s)" xr:uid="{458A065F-73DE-42F9-BDF0-EEEE851B23F0}"/>
  </hyperlinks>
  <printOptions horizontalCentered="1"/>
  <pageMargins left="0.7" right="0.7" top="0.75" bottom="0.75" header="0.3" footer="0.3"/>
  <pageSetup scale="70" orientation="portrait" horizontalDpi="4294967295" verticalDpi="4294967295" r:id="rId3"/>
  <headerFooter>
    <oddFooter>&amp;L&amp;"Times New Roman,Regular"&amp;8&amp;D&amp;R&amp;"Times New Roman,Regular"&amp;8Title III, Part A
Individual Application</oddFooter>
  </headerFooter>
  <rowBreaks count="9" manualBreakCount="9">
    <brk id="17" max="16383" man="1"/>
    <brk id="35" max="16383" man="1"/>
    <brk id="47" max="16383" man="1"/>
    <brk id="62" max="16383" man="1"/>
    <brk id="114" max="16383" man="1"/>
    <brk id="136" max="16383" man="1"/>
    <brk id="153" max="16383" man="1"/>
    <brk id="169" max="17" man="1"/>
    <brk id="77" max="16383" man="1"/>
  </rowBreaks>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23271-1767-4205-85EB-7D6E43317691}">
  <sheetPr codeName="Sheet7">
    <tabColor rgb="FFC00000"/>
  </sheetPr>
  <dimension ref="A1:S716"/>
  <sheetViews>
    <sheetView showGridLines="0" zoomScaleNormal="100" workbookViewId="0">
      <selection activeCell="B2" sqref="B2:Q2"/>
    </sheetView>
  </sheetViews>
  <sheetFormatPr defaultColWidth="0" defaultRowHeight="13.2" zeroHeight="1" x14ac:dyDescent="0.25"/>
  <cols>
    <col min="1" max="1" width="1.44140625" style="224" customWidth="1"/>
    <col min="2" max="2" width="8" style="5" customWidth="1"/>
    <col min="3" max="3" width="5.6640625" style="5" customWidth="1"/>
    <col min="4" max="4" width="11.5546875" style="5" customWidth="1"/>
    <col min="5" max="8" width="9.109375" style="5" customWidth="1"/>
    <col min="9" max="9" width="12.44140625" style="5" customWidth="1"/>
    <col min="10" max="16" width="5.6640625" style="5" customWidth="1"/>
    <col min="17" max="17" width="14.33203125" style="5" customWidth="1"/>
    <col min="18" max="18" width="1.44140625" style="219" customWidth="1"/>
    <col min="19" max="19" width="20.44140625" style="197" customWidth="1"/>
    <col min="20" max="16384" width="9.109375" style="197" hidden="1"/>
  </cols>
  <sheetData>
    <row r="1" spans="1:19" ht="26.25" customHeight="1" x14ac:dyDescent="0.25">
      <c r="A1" s="390"/>
      <c r="B1" s="237" t="str">
        <f>'Main Page'!$G$9</f>
        <v>2026-2027</v>
      </c>
      <c r="C1" s="238"/>
      <c r="D1" s="238" t="s">
        <v>49</v>
      </c>
      <c r="E1" s="238" t="str">
        <f>'Main Page'!$F$13</f>
        <v>Albemarle County Public Schools</v>
      </c>
      <c r="F1" s="238"/>
      <c r="G1" s="239"/>
      <c r="H1" s="239"/>
      <c r="I1" s="238" t="s">
        <v>48</v>
      </c>
      <c r="J1" s="240">
        <f>'Main Page'!$F$14</f>
        <v>2</v>
      </c>
      <c r="K1" s="446" t="str">
        <f>'Main Page'!$B$6</f>
        <v xml:space="preserve">Title III, Part A, Language Instruction for English Learners and Immigrant Students </v>
      </c>
      <c r="L1" s="446"/>
      <c r="M1" s="446"/>
      <c r="N1" s="446"/>
      <c r="O1" s="446"/>
      <c r="P1" s="446"/>
      <c r="Q1" s="446"/>
      <c r="R1" s="390"/>
      <c r="S1" s="196"/>
    </row>
    <row r="2" spans="1:19" ht="14.4" thickBot="1" x14ac:dyDescent="0.3">
      <c r="A2" s="390"/>
      <c r="B2" s="447" t="s">
        <v>286</v>
      </c>
      <c r="C2" s="447"/>
      <c r="D2" s="447"/>
      <c r="E2" s="447"/>
      <c r="F2" s="447"/>
      <c r="G2" s="447"/>
      <c r="H2" s="447"/>
      <c r="I2" s="447"/>
      <c r="J2" s="447"/>
      <c r="K2" s="447"/>
      <c r="L2" s="447"/>
      <c r="M2" s="447"/>
      <c r="N2" s="447"/>
      <c r="O2" s="447"/>
      <c r="P2" s="447"/>
      <c r="Q2" s="447"/>
      <c r="R2" s="390"/>
      <c r="S2" s="196"/>
    </row>
    <row r="3" spans="1:19" ht="13.8" x14ac:dyDescent="0.25">
      <c r="A3" s="390"/>
      <c r="B3" s="826"/>
      <c r="C3" s="826"/>
      <c r="D3" s="826"/>
      <c r="E3" s="826"/>
      <c r="F3" s="826"/>
      <c r="G3" s="826"/>
      <c r="H3" s="826"/>
      <c r="I3" s="826"/>
      <c r="J3" s="826"/>
      <c r="K3" s="826"/>
      <c r="L3" s="826"/>
      <c r="M3" s="826"/>
      <c r="N3" s="826"/>
      <c r="O3" s="826"/>
      <c r="P3" s="826"/>
      <c r="Q3" s="826"/>
      <c r="R3" s="390"/>
      <c r="S3" s="196"/>
    </row>
    <row r="4" spans="1:19" ht="13.8" x14ac:dyDescent="0.25">
      <c r="A4" s="390"/>
      <c r="B4" s="424" t="s">
        <v>287</v>
      </c>
      <c r="C4" s="424"/>
      <c r="D4" s="424"/>
      <c r="E4" s="424"/>
      <c r="F4" s="424"/>
      <c r="G4" s="424"/>
      <c r="H4" s="424"/>
      <c r="I4" s="424"/>
      <c r="J4" s="424"/>
      <c r="K4" s="424"/>
      <c r="L4" s="424"/>
      <c r="M4" s="424"/>
      <c r="N4" s="424"/>
      <c r="O4" s="424"/>
      <c r="P4" s="424"/>
      <c r="Q4" s="424"/>
      <c r="R4" s="390"/>
      <c r="S4" s="196"/>
    </row>
    <row r="5" spans="1:19" ht="13.8" x14ac:dyDescent="0.25">
      <c r="A5" s="390"/>
      <c r="B5" s="424"/>
      <c r="C5" s="424"/>
      <c r="D5" s="424"/>
      <c r="E5" s="424"/>
      <c r="F5" s="424"/>
      <c r="G5" s="424"/>
      <c r="H5" s="424"/>
      <c r="I5" s="424"/>
      <c r="J5" s="424"/>
      <c r="K5" s="424"/>
      <c r="L5" s="424"/>
      <c r="M5" s="424"/>
      <c r="N5" s="424"/>
      <c r="O5" s="424"/>
      <c r="P5" s="424"/>
      <c r="Q5" s="424"/>
      <c r="R5" s="390"/>
      <c r="S5" s="196"/>
    </row>
    <row r="6" spans="1:19" ht="13.8" x14ac:dyDescent="0.25">
      <c r="A6" s="390"/>
      <c r="B6" s="849" t="s">
        <v>288</v>
      </c>
      <c r="C6" s="849"/>
      <c r="D6" s="849"/>
      <c r="E6" s="849"/>
      <c r="F6" s="849"/>
      <c r="G6" s="849"/>
      <c r="H6" s="849"/>
      <c r="I6" s="849"/>
      <c r="J6" s="849"/>
      <c r="K6" s="849"/>
      <c r="L6" s="849"/>
      <c r="M6" s="849"/>
      <c r="N6" s="849"/>
      <c r="O6" s="849"/>
      <c r="P6" s="849"/>
      <c r="Q6" s="849"/>
      <c r="R6" s="390"/>
      <c r="S6" s="196"/>
    </row>
    <row r="7" spans="1:19" ht="13.8" x14ac:dyDescent="0.25">
      <c r="A7" s="390"/>
      <c r="B7" s="424"/>
      <c r="C7" s="424"/>
      <c r="D7" s="424"/>
      <c r="E7" s="424"/>
      <c r="F7" s="424"/>
      <c r="G7" s="424"/>
      <c r="H7" s="424"/>
      <c r="I7" s="424"/>
      <c r="J7" s="424"/>
      <c r="K7" s="424"/>
      <c r="L7" s="424"/>
      <c r="M7" s="424"/>
      <c r="N7" s="424"/>
      <c r="O7" s="424"/>
      <c r="P7" s="424"/>
      <c r="Q7" s="424"/>
      <c r="R7" s="390"/>
      <c r="S7" s="196"/>
    </row>
    <row r="8" spans="1:19" ht="80.25" customHeight="1" x14ac:dyDescent="0.25">
      <c r="A8" s="390"/>
      <c r="B8" s="874" t="s">
        <v>289</v>
      </c>
      <c r="C8" s="874"/>
      <c r="D8" s="874"/>
      <c r="E8" s="874"/>
      <c r="F8" s="874"/>
      <c r="G8" s="874"/>
      <c r="H8" s="874"/>
      <c r="I8" s="874"/>
      <c r="J8" s="874"/>
      <c r="K8" s="874"/>
      <c r="L8" s="874"/>
      <c r="M8" s="874"/>
      <c r="N8" s="874"/>
      <c r="O8" s="874"/>
      <c r="P8" s="874"/>
      <c r="Q8" s="874"/>
      <c r="R8" s="390"/>
      <c r="S8" s="196"/>
    </row>
    <row r="9" spans="1:19" ht="13.8" x14ac:dyDescent="0.25">
      <c r="A9" s="390"/>
      <c r="B9" s="870"/>
      <c r="C9" s="870"/>
      <c r="D9" s="870"/>
      <c r="E9" s="870"/>
      <c r="F9" s="870"/>
      <c r="G9" s="870"/>
      <c r="H9" s="870"/>
      <c r="I9" s="870"/>
      <c r="J9" s="870"/>
      <c r="K9" s="870"/>
      <c r="L9" s="870"/>
      <c r="M9" s="870"/>
      <c r="N9" s="870"/>
      <c r="O9" s="870"/>
      <c r="P9" s="870"/>
      <c r="Q9" s="870"/>
      <c r="R9" s="390"/>
      <c r="S9" s="196"/>
    </row>
    <row r="10" spans="1:19" ht="13.8" x14ac:dyDescent="0.25">
      <c r="A10" s="390"/>
      <c r="B10" s="875" t="s">
        <v>290</v>
      </c>
      <c r="C10" s="875"/>
      <c r="D10" s="875"/>
      <c r="E10" s="875"/>
      <c r="F10" s="875"/>
      <c r="G10" s="875"/>
      <c r="H10" s="875"/>
      <c r="I10" s="875"/>
      <c r="J10" s="875"/>
      <c r="K10" s="875"/>
      <c r="L10" s="875"/>
      <c r="M10" s="875"/>
      <c r="N10" s="875"/>
      <c r="O10" s="875"/>
      <c r="P10" s="875"/>
      <c r="Q10" s="875"/>
      <c r="R10" s="390"/>
      <c r="S10" s="196"/>
    </row>
    <row r="11" spans="1:19" ht="32.25" customHeight="1" x14ac:dyDescent="0.25">
      <c r="A11" s="390"/>
      <c r="B11" s="871" t="s">
        <v>291</v>
      </c>
      <c r="C11" s="872"/>
      <c r="D11" s="872"/>
      <c r="E11" s="872"/>
      <c r="F11" s="872"/>
      <c r="G11" s="872"/>
      <c r="H11" s="872"/>
      <c r="I11" s="872"/>
      <c r="J11" s="872"/>
      <c r="K11" s="872"/>
      <c r="L11" s="872"/>
      <c r="M11" s="872"/>
      <c r="N11" s="872"/>
      <c r="O11" s="872"/>
      <c r="P11" s="872"/>
      <c r="Q11" s="873"/>
      <c r="R11" s="390"/>
      <c r="S11" s="196"/>
    </row>
    <row r="12" spans="1:19" ht="187.5" customHeight="1" x14ac:dyDescent="0.25">
      <c r="A12" s="390"/>
      <c r="B12" s="618"/>
      <c r="C12" s="619"/>
      <c r="D12" s="619"/>
      <c r="E12" s="619"/>
      <c r="F12" s="619"/>
      <c r="G12" s="619"/>
      <c r="H12" s="619"/>
      <c r="I12" s="619"/>
      <c r="J12" s="619"/>
      <c r="K12" s="619"/>
      <c r="L12" s="619"/>
      <c r="M12" s="619"/>
      <c r="N12" s="619"/>
      <c r="O12" s="619"/>
      <c r="P12" s="619"/>
      <c r="Q12" s="620"/>
      <c r="R12" s="390"/>
      <c r="S12" s="196"/>
    </row>
    <row r="13" spans="1:19" x14ac:dyDescent="0.25">
      <c r="A13" s="390"/>
      <c r="B13" s="869"/>
      <c r="C13" s="869"/>
      <c r="D13" s="869"/>
      <c r="E13" s="869"/>
      <c r="F13" s="869"/>
      <c r="G13" s="869"/>
      <c r="H13" s="869"/>
      <c r="I13" s="869"/>
      <c r="J13" s="869"/>
      <c r="K13" s="869"/>
      <c r="L13" s="869"/>
      <c r="M13" s="869"/>
      <c r="N13" s="869"/>
      <c r="O13" s="869"/>
      <c r="P13" s="869"/>
      <c r="Q13" s="869"/>
      <c r="R13" s="390"/>
      <c r="S13" s="196"/>
    </row>
    <row r="14" spans="1:19" ht="15" customHeight="1" x14ac:dyDescent="0.25">
      <c r="A14" s="390"/>
      <c r="B14" s="871" t="s">
        <v>292</v>
      </c>
      <c r="C14" s="872"/>
      <c r="D14" s="872"/>
      <c r="E14" s="872"/>
      <c r="F14" s="872"/>
      <c r="G14" s="872"/>
      <c r="H14" s="872"/>
      <c r="I14" s="872"/>
      <c r="J14" s="872"/>
      <c r="K14" s="872"/>
      <c r="L14" s="872"/>
      <c r="M14" s="872"/>
      <c r="N14" s="872"/>
      <c r="O14" s="872"/>
      <c r="P14" s="872"/>
      <c r="Q14" s="873"/>
      <c r="R14" s="390"/>
      <c r="S14" s="196"/>
    </row>
    <row r="15" spans="1:19" ht="187.5" customHeight="1" x14ac:dyDescent="0.25">
      <c r="A15" s="390"/>
      <c r="B15" s="618"/>
      <c r="C15" s="619"/>
      <c r="D15" s="619"/>
      <c r="E15" s="619"/>
      <c r="F15" s="619"/>
      <c r="G15" s="619"/>
      <c r="H15" s="619"/>
      <c r="I15" s="619"/>
      <c r="J15" s="619"/>
      <c r="K15" s="619"/>
      <c r="L15" s="619"/>
      <c r="M15" s="619"/>
      <c r="N15" s="619"/>
      <c r="O15" s="619"/>
      <c r="P15" s="619"/>
      <c r="Q15" s="620"/>
      <c r="R15" s="390"/>
      <c r="S15" s="196"/>
    </row>
    <row r="16" spans="1:19" ht="13.8" x14ac:dyDescent="0.25">
      <c r="A16" s="390"/>
      <c r="B16" s="868"/>
      <c r="C16" s="868"/>
      <c r="D16" s="868"/>
      <c r="E16" s="868"/>
      <c r="F16" s="868"/>
      <c r="G16" s="868"/>
      <c r="H16" s="868"/>
      <c r="I16" s="868"/>
      <c r="J16" s="868"/>
      <c r="K16" s="868"/>
      <c r="L16" s="868"/>
      <c r="M16" s="868"/>
      <c r="N16" s="868"/>
      <c r="O16" s="868"/>
      <c r="P16" s="868"/>
      <c r="Q16" s="868"/>
      <c r="R16" s="390"/>
      <c r="S16" s="196"/>
    </row>
    <row r="17" spans="1:19" x14ac:dyDescent="0.25">
      <c r="A17" s="390"/>
      <c r="B17" s="670" t="s">
        <v>82</v>
      </c>
      <c r="C17" s="670"/>
      <c r="D17" s="670"/>
      <c r="E17" s="670"/>
      <c r="F17" s="670"/>
      <c r="G17" s="670"/>
      <c r="H17" s="670"/>
      <c r="I17" s="670"/>
      <c r="J17" s="670"/>
      <c r="K17" s="670"/>
      <c r="L17" s="670"/>
      <c r="M17" s="670"/>
      <c r="N17" s="670"/>
      <c r="O17" s="670"/>
      <c r="P17" s="670"/>
      <c r="Q17" s="670"/>
      <c r="R17" s="390"/>
      <c r="S17" s="196"/>
    </row>
    <row r="18" spans="1:19" hidden="1" x14ac:dyDescent="0.25">
      <c r="B18" s="6"/>
      <c r="C18" s="6"/>
      <c r="D18" s="6"/>
      <c r="E18" s="6"/>
      <c r="F18" s="6"/>
      <c r="G18" s="876"/>
      <c r="H18" s="877"/>
      <c r="I18" s="878"/>
      <c r="J18" s="878"/>
      <c r="K18" s="878"/>
      <c r="L18" s="878"/>
      <c r="M18" s="14"/>
      <c r="N18" s="14"/>
      <c r="O18" s="14"/>
      <c r="P18" s="14"/>
      <c r="Q18" s="14"/>
      <c r="S18" s="205"/>
    </row>
    <row r="19" spans="1:19" hidden="1" x14ac:dyDescent="0.25">
      <c r="B19" s="6"/>
      <c r="C19" s="6"/>
      <c r="D19" s="6"/>
      <c r="E19" s="6"/>
      <c r="F19" s="6"/>
      <c r="G19" s="876"/>
      <c r="H19" s="877"/>
      <c r="I19" s="878"/>
      <c r="J19" s="878"/>
      <c r="K19" s="878"/>
      <c r="L19" s="878"/>
      <c r="M19" s="14"/>
      <c r="N19" s="14"/>
      <c r="O19" s="14"/>
      <c r="P19" s="14"/>
      <c r="Q19" s="14"/>
      <c r="S19" s="205"/>
    </row>
    <row r="20" spans="1:19" hidden="1" x14ac:dyDescent="0.25">
      <c r="B20" s="6"/>
      <c r="C20" s="6"/>
      <c r="D20" s="6"/>
      <c r="E20" s="6"/>
      <c r="F20" s="6"/>
      <c r="G20" s="876"/>
      <c r="H20" s="877"/>
      <c r="I20" s="878"/>
      <c r="J20" s="878"/>
      <c r="K20" s="878"/>
      <c r="L20" s="878"/>
      <c r="M20" s="14"/>
      <c r="N20" s="14"/>
      <c r="O20" s="14"/>
      <c r="P20" s="14"/>
      <c r="Q20" s="14"/>
      <c r="S20" s="205"/>
    </row>
    <row r="21" spans="1:19" hidden="1" x14ac:dyDescent="0.25">
      <c r="S21" s="205"/>
    </row>
    <row r="22" spans="1:19" hidden="1" x14ac:dyDescent="0.25">
      <c r="S22" s="205"/>
    </row>
    <row r="23" spans="1:19" hidden="1" x14ac:dyDescent="0.25">
      <c r="S23" s="205"/>
    </row>
    <row r="24" spans="1:19" hidden="1" x14ac:dyDescent="0.25">
      <c r="S24" s="205"/>
    </row>
    <row r="25" spans="1:19" hidden="1" x14ac:dyDescent="0.25">
      <c r="S25" s="205"/>
    </row>
    <row r="26" spans="1:19" hidden="1" x14ac:dyDescent="0.25">
      <c r="S26" s="205"/>
    </row>
    <row r="27" spans="1:19" hidden="1" x14ac:dyDescent="0.25">
      <c r="S27" s="205"/>
    </row>
    <row r="28" spans="1:19" hidden="1" x14ac:dyDescent="0.25">
      <c r="S28" s="205"/>
    </row>
    <row r="29" spans="1:19" hidden="1" x14ac:dyDescent="0.25">
      <c r="S29" s="205"/>
    </row>
    <row r="30" spans="1:19" hidden="1" x14ac:dyDescent="0.25">
      <c r="S30" s="205"/>
    </row>
    <row r="31" spans="1:19" hidden="1" x14ac:dyDescent="0.25">
      <c r="S31" s="205"/>
    </row>
    <row r="32" spans="1:19" hidden="1" x14ac:dyDescent="0.25">
      <c r="S32" s="205"/>
    </row>
    <row r="33" spans="19:19" hidden="1" x14ac:dyDescent="0.25">
      <c r="S33" s="205"/>
    </row>
    <row r="34" spans="19:19" hidden="1" x14ac:dyDescent="0.25">
      <c r="S34" s="205"/>
    </row>
    <row r="35" spans="19:19" hidden="1" x14ac:dyDescent="0.25">
      <c r="S35" s="205"/>
    </row>
    <row r="36" spans="19:19" hidden="1" x14ac:dyDescent="0.25">
      <c r="S36" s="205"/>
    </row>
    <row r="37" spans="19:19" hidden="1" x14ac:dyDescent="0.25">
      <c r="S37" s="205"/>
    </row>
    <row r="38" spans="19:19" hidden="1" x14ac:dyDescent="0.25">
      <c r="S38" s="205"/>
    </row>
    <row r="39" spans="19:19" hidden="1" x14ac:dyDescent="0.25">
      <c r="S39" s="205"/>
    </row>
    <row r="40" spans="19:19" hidden="1" x14ac:dyDescent="0.25">
      <c r="S40" s="205"/>
    </row>
    <row r="41" spans="19:19" hidden="1" x14ac:dyDescent="0.25">
      <c r="S41" s="205"/>
    </row>
    <row r="42" spans="19:19" hidden="1" x14ac:dyDescent="0.25">
      <c r="S42" s="205"/>
    </row>
    <row r="43" spans="19:19" hidden="1" x14ac:dyDescent="0.25">
      <c r="S43" s="205"/>
    </row>
    <row r="44" spans="19:19" hidden="1" x14ac:dyDescent="0.25">
      <c r="S44" s="205"/>
    </row>
    <row r="45" spans="19:19" hidden="1" x14ac:dyDescent="0.25">
      <c r="S45" s="205"/>
    </row>
    <row r="46" spans="19:19" hidden="1" x14ac:dyDescent="0.25">
      <c r="S46" s="205"/>
    </row>
    <row r="47" spans="19:19" hidden="1" x14ac:dyDescent="0.25">
      <c r="S47" s="205"/>
    </row>
    <row r="48" spans="19:19" hidden="1" x14ac:dyDescent="0.25">
      <c r="S48" s="205"/>
    </row>
    <row r="49" spans="19:19" hidden="1" x14ac:dyDescent="0.25">
      <c r="S49" s="205"/>
    </row>
    <row r="50" spans="19:19" hidden="1" x14ac:dyDescent="0.25">
      <c r="S50" s="205"/>
    </row>
    <row r="51" spans="19:19" hidden="1" x14ac:dyDescent="0.25">
      <c r="S51" s="205"/>
    </row>
    <row r="52" spans="19:19" hidden="1" x14ac:dyDescent="0.25">
      <c r="S52" s="205"/>
    </row>
    <row r="53" spans="19:19" hidden="1" x14ac:dyDescent="0.25">
      <c r="S53" s="205"/>
    </row>
    <row r="54" spans="19:19" hidden="1" x14ac:dyDescent="0.25">
      <c r="S54" s="205"/>
    </row>
    <row r="55" spans="19:19" hidden="1" x14ac:dyDescent="0.25">
      <c r="S55" s="205"/>
    </row>
    <row r="56" spans="19:19" hidden="1" x14ac:dyDescent="0.25">
      <c r="S56" s="205"/>
    </row>
    <row r="57" spans="19:19" hidden="1" x14ac:dyDescent="0.25">
      <c r="S57" s="205"/>
    </row>
    <row r="58" spans="19:19" hidden="1" x14ac:dyDescent="0.25">
      <c r="S58" s="205"/>
    </row>
    <row r="59" spans="19:19" hidden="1" x14ac:dyDescent="0.25">
      <c r="S59" s="205"/>
    </row>
    <row r="60" spans="19:19" hidden="1" x14ac:dyDescent="0.25">
      <c r="S60" s="205"/>
    </row>
    <row r="61" spans="19:19" hidden="1" x14ac:dyDescent="0.25">
      <c r="S61" s="205"/>
    </row>
    <row r="62" spans="19:19" hidden="1" x14ac:dyDescent="0.25">
      <c r="S62" s="205"/>
    </row>
    <row r="63" spans="19:19" hidden="1" x14ac:dyDescent="0.25">
      <c r="S63" s="205"/>
    </row>
    <row r="64" spans="19:19" hidden="1" x14ac:dyDescent="0.25">
      <c r="S64" s="205"/>
    </row>
    <row r="65" spans="19:19" hidden="1" x14ac:dyDescent="0.25">
      <c r="S65" s="205"/>
    </row>
    <row r="66" spans="19:19" hidden="1" x14ac:dyDescent="0.25">
      <c r="S66" s="205"/>
    </row>
    <row r="67" spans="19:19" hidden="1" x14ac:dyDescent="0.25">
      <c r="S67" s="205"/>
    </row>
    <row r="68" spans="19:19" hidden="1" x14ac:dyDescent="0.25">
      <c r="S68" s="205"/>
    </row>
    <row r="69" spans="19:19" hidden="1" x14ac:dyDescent="0.25">
      <c r="S69" s="205"/>
    </row>
    <row r="70" spans="19:19" hidden="1" x14ac:dyDescent="0.25">
      <c r="S70" s="205"/>
    </row>
    <row r="71" spans="19:19" hidden="1" x14ac:dyDescent="0.25">
      <c r="S71" s="205"/>
    </row>
    <row r="72" spans="19:19" hidden="1" x14ac:dyDescent="0.25">
      <c r="S72" s="205"/>
    </row>
    <row r="73" spans="19:19" hidden="1" x14ac:dyDescent="0.25">
      <c r="S73" s="205"/>
    </row>
    <row r="74" spans="19:19" hidden="1" x14ac:dyDescent="0.25">
      <c r="S74" s="205"/>
    </row>
    <row r="75" spans="19:19" hidden="1" x14ac:dyDescent="0.25">
      <c r="S75" s="205"/>
    </row>
    <row r="76" spans="19:19" hidden="1" x14ac:dyDescent="0.25">
      <c r="S76" s="205"/>
    </row>
    <row r="77" spans="19:19" hidden="1" x14ac:dyDescent="0.25">
      <c r="S77" s="205"/>
    </row>
    <row r="78" spans="19:19" hidden="1" x14ac:dyDescent="0.25">
      <c r="S78" s="205"/>
    </row>
    <row r="79" spans="19:19" hidden="1" x14ac:dyDescent="0.25">
      <c r="S79" s="205"/>
    </row>
    <row r="80" spans="19:19" hidden="1" x14ac:dyDescent="0.25">
      <c r="S80" s="205"/>
    </row>
    <row r="81" spans="19:19" hidden="1" x14ac:dyDescent="0.25">
      <c r="S81" s="205"/>
    </row>
    <row r="82" spans="19:19" hidden="1" x14ac:dyDescent="0.25">
      <c r="S82" s="205"/>
    </row>
    <row r="83" spans="19:19" hidden="1" x14ac:dyDescent="0.25">
      <c r="S83" s="205"/>
    </row>
    <row r="84" spans="19:19" hidden="1" x14ac:dyDescent="0.25">
      <c r="S84" s="205"/>
    </row>
    <row r="85" spans="19:19" hidden="1" x14ac:dyDescent="0.25">
      <c r="S85" s="205"/>
    </row>
    <row r="86" spans="19:19" hidden="1" x14ac:dyDescent="0.25">
      <c r="S86" s="205"/>
    </row>
    <row r="87" spans="19:19" hidden="1" x14ac:dyDescent="0.25">
      <c r="S87" s="205"/>
    </row>
    <row r="88" spans="19:19" hidden="1" x14ac:dyDescent="0.25">
      <c r="S88" s="205"/>
    </row>
    <row r="89" spans="19:19" hidden="1" x14ac:dyDescent="0.25">
      <c r="S89" s="205"/>
    </row>
    <row r="90" spans="19:19" hidden="1" x14ac:dyDescent="0.25">
      <c r="S90" s="205"/>
    </row>
    <row r="91" spans="19:19" hidden="1" x14ac:dyDescent="0.25">
      <c r="S91" s="205"/>
    </row>
    <row r="92" spans="19:19" hidden="1" x14ac:dyDescent="0.25">
      <c r="S92" s="205"/>
    </row>
    <row r="93" spans="19:19" hidden="1" x14ac:dyDescent="0.25">
      <c r="S93" s="205"/>
    </row>
    <row r="94" spans="19:19" hidden="1" x14ac:dyDescent="0.25">
      <c r="S94" s="205"/>
    </row>
    <row r="95" spans="19:19" hidden="1" x14ac:dyDescent="0.25">
      <c r="S95" s="205"/>
    </row>
    <row r="96" spans="19:19" hidden="1" x14ac:dyDescent="0.25">
      <c r="S96" s="205"/>
    </row>
    <row r="97" spans="19:19" hidden="1" x14ac:dyDescent="0.25">
      <c r="S97" s="205"/>
    </row>
    <row r="98" spans="19:19" hidden="1" x14ac:dyDescent="0.25">
      <c r="S98" s="205"/>
    </row>
    <row r="99" spans="19:19" hidden="1" x14ac:dyDescent="0.25">
      <c r="S99" s="205"/>
    </row>
    <row r="100" spans="19:19" hidden="1" x14ac:dyDescent="0.25">
      <c r="S100" s="205"/>
    </row>
    <row r="101" spans="19:19" hidden="1" x14ac:dyDescent="0.25">
      <c r="S101" s="205"/>
    </row>
    <row r="102" spans="19:19" hidden="1" x14ac:dyDescent="0.25">
      <c r="S102" s="205"/>
    </row>
    <row r="103" spans="19:19" hidden="1" x14ac:dyDescent="0.25">
      <c r="S103" s="205"/>
    </row>
    <row r="104" spans="19:19" hidden="1" x14ac:dyDescent="0.25">
      <c r="S104" s="205"/>
    </row>
    <row r="105" spans="19:19" hidden="1" x14ac:dyDescent="0.25">
      <c r="S105" s="205"/>
    </row>
    <row r="106" spans="19:19" hidden="1" x14ac:dyDescent="0.25">
      <c r="S106" s="205"/>
    </row>
    <row r="107" spans="19:19" hidden="1" x14ac:dyDescent="0.25">
      <c r="S107" s="205"/>
    </row>
    <row r="108" spans="19:19" hidden="1" x14ac:dyDescent="0.25">
      <c r="S108" s="205"/>
    </row>
    <row r="109" spans="19:19" hidden="1" x14ac:dyDescent="0.25">
      <c r="S109" s="205"/>
    </row>
    <row r="110" spans="19:19" hidden="1" x14ac:dyDescent="0.25">
      <c r="S110" s="205"/>
    </row>
    <row r="111" spans="19:19" hidden="1" x14ac:dyDescent="0.25">
      <c r="S111" s="205"/>
    </row>
    <row r="112" spans="19:19" hidden="1" x14ac:dyDescent="0.25">
      <c r="S112" s="205"/>
    </row>
    <row r="113" spans="19:19" hidden="1" x14ac:dyDescent="0.25">
      <c r="S113" s="205"/>
    </row>
    <row r="114" spans="19:19" hidden="1" x14ac:dyDescent="0.25">
      <c r="S114" s="205"/>
    </row>
    <row r="115" spans="19:19" hidden="1" x14ac:dyDescent="0.25">
      <c r="S115" s="205"/>
    </row>
    <row r="116" spans="19:19" hidden="1" x14ac:dyDescent="0.25">
      <c r="S116" s="205"/>
    </row>
    <row r="117" spans="19:19" hidden="1" x14ac:dyDescent="0.25">
      <c r="S117" s="205"/>
    </row>
    <row r="118" spans="19:19" hidden="1" x14ac:dyDescent="0.25">
      <c r="S118" s="205"/>
    </row>
    <row r="119" spans="19:19" hidden="1" x14ac:dyDescent="0.25">
      <c r="S119" s="205"/>
    </row>
    <row r="120" spans="19:19" hidden="1" x14ac:dyDescent="0.25">
      <c r="S120" s="205"/>
    </row>
    <row r="121" spans="19:19" hidden="1" x14ac:dyDescent="0.25">
      <c r="S121" s="205"/>
    </row>
    <row r="122" spans="19:19" hidden="1" x14ac:dyDescent="0.25">
      <c r="S122" s="205"/>
    </row>
    <row r="123" spans="19:19" hidden="1" x14ac:dyDescent="0.25">
      <c r="S123" s="205"/>
    </row>
    <row r="124" spans="19:19" hidden="1" x14ac:dyDescent="0.25">
      <c r="S124" s="205"/>
    </row>
    <row r="125" spans="19:19" hidden="1" x14ac:dyDescent="0.25">
      <c r="S125" s="205"/>
    </row>
    <row r="126" spans="19:19" hidden="1" x14ac:dyDescent="0.25">
      <c r="S126" s="205"/>
    </row>
    <row r="127" spans="19:19" hidden="1" x14ac:dyDescent="0.25">
      <c r="S127" s="205"/>
    </row>
    <row r="128" spans="19:19" hidden="1" x14ac:dyDescent="0.25">
      <c r="S128" s="205"/>
    </row>
    <row r="129" spans="19:19" hidden="1" x14ac:dyDescent="0.25">
      <c r="S129" s="205"/>
    </row>
    <row r="130" spans="19:19" hidden="1" x14ac:dyDescent="0.25">
      <c r="S130" s="205"/>
    </row>
    <row r="131" spans="19:19" hidden="1" x14ac:dyDescent="0.25">
      <c r="S131" s="205"/>
    </row>
    <row r="132" spans="19:19" hidden="1" x14ac:dyDescent="0.25">
      <c r="S132" s="205"/>
    </row>
    <row r="133" spans="19:19" hidden="1" x14ac:dyDescent="0.25">
      <c r="S133" s="205"/>
    </row>
    <row r="134" spans="19:19" hidden="1" x14ac:dyDescent="0.25">
      <c r="S134" s="205"/>
    </row>
    <row r="135" spans="19:19" hidden="1" x14ac:dyDescent="0.25">
      <c r="S135" s="205"/>
    </row>
    <row r="136" spans="19:19" hidden="1" x14ac:dyDescent="0.25">
      <c r="S136" s="205"/>
    </row>
    <row r="137" spans="19:19" hidden="1" x14ac:dyDescent="0.25">
      <c r="S137" s="205"/>
    </row>
    <row r="138" spans="19:19" hidden="1" x14ac:dyDescent="0.25">
      <c r="S138" s="205"/>
    </row>
    <row r="139" spans="19:19" hidden="1" x14ac:dyDescent="0.25">
      <c r="S139" s="205"/>
    </row>
    <row r="140" spans="19:19" hidden="1" x14ac:dyDescent="0.25">
      <c r="S140" s="205"/>
    </row>
    <row r="141" spans="19:19" hidden="1" x14ac:dyDescent="0.25">
      <c r="S141" s="205"/>
    </row>
    <row r="142" spans="19:19" hidden="1" x14ac:dyDescent="0.25">
      <c r="S142" s="205"/>
    </row>
    <row r="143" spans="19:19" hidden="1" x14ac:dyDescent="0.25">
      <c r="S143" s="205"/>
    </row>
    <row r="144" spans="19:19" hidden="1" x14ac:dyDescent="0.25">
      <c r="S144" s="205"/>
    </row>
    <row r="145" spans="19:19" hidden="1" x14ac:dyDescent="0.25">
      <c r="S145" s="205"/>
    </row>
    <row r="146" spans="19:19" hidden="1" x14ac:dyDescent="0.25">
      <c r="S146" s="205"/>
    </row>
    <row r="147" spans="19:19" hidden="1" x14ac:dyDescent="0.25">
      <c r="S147" s="205"/>
    </row>
    <row r="148" spans="19:19" hidden="1" x14ac:dyDescent="0.25">
      <c r="S148" s="205"/>
    </row>
    <row r="149" spans="19:19" hidden="1" x14ac:dyDescent="0.25">
      <c r="S149" s="205"/>
    </row>
    <row r="150" spans="19:19" hidden="1" x14ac:dyDescent="0.25">
      <c r="S150" s="205"/>
    </row>
    <row r="151" spans="19:19" hidden="1" x14ac:dyDescent="0.25">
      <c r="S151" s="205"/>
    </row>
    <row r="152" spans="19:19" hidden="1" x14ac:dyDescent="0.25">
      <c r="S152" s="205"/>
    </row>
    <row r="153" spans="19:19" hidden="1" x14ac:dyDescent="0.25">
      <c r="S153" s="205"/>
    </row>
    <row r="154" spans="19:19" hidden="1" x14ac:dyDescent="0.25">
      <c r="S154" s="205"/>
    </row>
    <row r="155" spans="19:19" hidden="1" x14ac:dyDescent="0.25">
      <c r="S155" s="205"/>
    </row>
    <row r="156" spans="19:19" hidden="1" x14ac:dyDescent="0.25">
      <c r="S156" s="205"/>
    </row>
    <row r="157" spans="19:19" hidden="1" x14ac:dyDescent="0.25">
      <c r="S157" s="205"/>
    </row>
    <row r="158" spans="19:19" hidden="1" x14ac:dyDescent="0.25">
      <c r="S158" s="205"/>
    </row>
    <row r="159" spans="19:19" hidden="1" x14ac:dyDescent="0.25">
      <c r="S159" s="205"/>
    </row>
    <row r="160" spans="19:19" hidden="1" x14ac:dyDescent="0.25">
      <c r="S160" s="205"/>
    </row>
    <row r="161" spans="19:19" hidden="1" x14ac:dyDescent="0.25">
      <c r="S161" s="205"/>
    </row>
    <row r="162" spans="19:19" hidden="1" x14ac:dyDescent="0.25">
      <c r="S162" s="205"/>
    </row>
    <row r="163" spans="19:19" hidden="1" x14ac:dyDescent="0.25">
      <c r="S163" s="205"/>
    </row>
    <row r="164" spans="19:19" hidden="1" x14ac:dyDescent="0.25">
      <c r="S164" s="205"/>
    </row>
    <row r="165" spans="19:19" hidden="1" x14ac:dyDescent="0.25">
      <c r="S165" s="205"/>
    </row>
    <row r="166" spans="19:19" hidden="1" x14ac:dyDescent="0.25">
      <c r="S166" s="205"/>
    </row>
    <row r="167" spans="19:19" hidden="1" x14ac:dyDescent="0.25">
      <c r="S167" s="205"/>
    </row>
    <row r="168" spans="19:19" hidden="1" x14ac:dyDescent="0.25">
      <c r="S168" s="205"/>
    </row>
    <row r="169" spans="19:19" hidden="1" x14ac:dyDescent="0.25">
      <c r="S169" s="205"/>
    </row>
    <row r="170" spans="19:19" hidden="1" x14ac:dyDescent="0.25">
      <c r="S170" s="205"/>
    </row>
    <row r="171" spans="19:19" hidden="1" x14ac:dyDescent="0.25">
      <c r="S171" s="205"/>
    </row>
    <row r="172" spans="19:19" hidden="1" x14ac:dyDescent="0.25">
      <c r="S172" s="205"/>
    </row>
    <row r="173" spans="19:19" hidden="1" x14ac:dyDescent="0.25">
      <c r="S173" s="205"/>
    </row>
    <row r="174" spans="19:19" hidden="1" x14ac:dyDescent="0.25">
      <c r="S174" s="205"/>
    </row>
    <row r="175" spans="19:19" hidden="1" x14ac:dyDescent="0.25">
      <c r="S175" s="205"/>
    </row>
    <row r="176" spans="19:19" hidden="1" x14ac:dyDescent="0.25">
      <c r="S176" s="205"/>
    </row>
    <row r="177" spans="19:19" hidden="1" x14ac:dyDescent="0.25">
      <c r="S177" s="205"/>
    </row>
    <row r="178" spans="19:19" hidden="1" x14ac:dyDescent="0.25">
      <c r="S178" s="205"/>
    </row>
    <row r="179" spans="19:19" hidden="1" x14ac:dyDescent="0.25">
      <c r="S179" s="205"/>
    </row>
    <row r="180" spans="19:19" hidden="1" x14ac:dyDescent="0.25">
      <c r="S180" s="205"/>
    </row>
    <row r="181" spans="19:19" hidden="1" x14ac:dyDescent="0.25">
      <c r="S181" s="205"/>
    </row>
    <row r="182" spans="19:19" hidden="1" x14ac:dyDescent="0.25">
      <c r="S182" s="205"/>
    </row>
    <row r="183" spans="19:19" hidden="1" x14ac:dyDescent="0.25">
      <c r="S183" s="205"/>
    </row>
    <row r="184" spans="19:19" hidden="1" x14ac:dyDescent="0.25">
      <c r="S184" s="205"/>
    </row>
    <row r="185" spans="19:19" hidden="1" x14ac:dyDescent="0.25">
      <c r="S185" s="205"/>
    </row>
    <row r="186" spans="19:19" hidden="1" x14ac:dyDescent="0.25">
      <c r="S186" s="205"/>
    </row>
    <row r="187" spans="19:19" hidden="1" x14ac:dyDescent="0.25">
      <c r="S187" s="205"/>
    </row>
    <row r="188" spans="19:19" hidden="1" x14ac:dyDescent="0.25">
      <c r="S188" s="205"/>
    </row>
    <row r="189" spans="19:19" hidden="1" x14ac:dyDescent="0.25">
      <c r="S189" s="205"/>
    </row>
    <row r="190" spans="19:19" hidden="1" x14ac:dyDescent="0.25">
      <c r="S190" s="205"/>
    </row>
    <row r="191" spans="19:19" hidden="1" x14ac:dyDescent="0.25">
      <c r="S191" s="205"/>
    </row>
    <row r="192" spans="19:19" hidden="1" x14ac:dyDescent="0.25">
      <c r="S192" s="205"/>
    </row>
    <row r="193" spans="19:19" hidden="1" x14ac:dyDescent="0.25">
      <c r="S193" s="205"/>
    </row>
    <row r="194" spans="19:19" hidden="1" x14ac:dyDescent="0.25">
      <c r="S194" s="205"/>
    </row>
    <row r="195" spans="19:19" hidden="1" x14ac:dyDescent="0.25">
      <c r="S195" s="205"/>
    </row>
    <row r="196" spans="19:19" hidden="1" x14ac:dyDescent="0.25">
      <c r="S196" s="205"/>
    </row>
    <row r="197" spans="19:19" hidden="1" x14ac:dyDescent="0.25">
      <c r="S197" s="205"/>
    </row>
    <row r="198" spans="19:19" hidden="1" x14ac:dyDescent="0.25">
      <c r="S198" s="205"/>
    </row>
    <row r="199" spans="19:19" hidden="1" x14ac:dyDescent="0.25">
      <c r="S199" s="205"/>
    </row>
    <row r="200" spans="19:19" hidden="1" x14ac:dyDescent="0.25">
      <c r="S200" s="205"/>
    </row>
    <row r="201" spans="19:19" hidden="1" x14ac:dyDescent="0.25">
      <c r="S201" s="205"/>
    </row>
    <row r="202" spans="19:19" hidden="1" x14ac:dyDescent="0.25">
      <c r="S202" s="205"/>
    </row>
    <row r="203" spans="19:19" hidden="1" x14ac:dyDescent="0.25">
      <c r="S203" s="205"/>
    </row>
    <row r="204" spans="19:19" hidden="1" x14ac:dyDescent="0.25">
      <c r="S204" s="205"/>
    </row>
    <row r="205" spans="19:19" hidden="1" x14ac:dyDescent="0.25">
      <c r="S205" s="205"/>
    </row>
    <row r="206" spans="19:19" hidden="1" x14ac:dyDescent="0.25">
      <c r="S206" s="205"/>
    </row>
    <row r="207" spans="19:19" hidden="1" x14ac:dyDescent="0.25">
      <c r="S207" s="205"/>
    </row>
    <row r="208" spans="19:19" hidden="1" x14ac:dyDescent="0.25">
      <c r="S208" s="205"/>
    </row>
    <row r="209" spans="19:19" hidden="1" x14ac:dyDescent="0.25">
      <c r="S209" s="205"/>
    </row>
    <row r="210" spans="19:19" hidden="1" x14ac:dyDescent="0.25">
      <c r="S210" s="205"/>
    </row>
    <row r="211" spans="19:19" hidden="1" x14ac:dyDescent="0.25">
      <c r="S211" s="205"/>
    </row>
    <row r="212" spans="19:19" hidden="1" x14ac:dyDescent="0.25">
      <c r="S212" s="205"/>
    </row>
    <row r="213" spans="19:19" hidden="1" x14ac:dyDescent="0.25">
      <c r="S213" s="205"/>
    </row>
    <row r="214" spans="19:19" hidden="1" x14ac:dyDescent="0.25">
      <c r="S214" s="205"/>
    </row>
    <row r="215" spans="19:19" hidden="1" x14ac:dyDescent="0.25">
      <c r="S215" s="205"/>
    </row>
    <row r="216" spans="19:19" hidden="1" x14ac:dyDescent="0.25">
      <c r="S216" s="205"/>
    </row>
    <row r="217" spans="19:19" hidden="1" x14ac:dyDescent="0.25">
      <c r="S217" s="205"/>
    </row>
    <row r="218" spans="19:19" hidden="1" x14ac:dyDescent="0.25">
      <c r="S218" s="205"/>
    </row>
    <row r="219" spans="19:19" hidden="1" x14ac:dyDescent="0.25">
      <c r="S219" s="205"/>
    </row>
    <row r="220" spans="19:19" hidden="1" x14ac:dyDescent="0.25">
      <c r="S220" s="205"/>
    </row>
    <row r="221" spans="19:19" hidden="1" x14ac:dyDescent="0.25">
      <c r="S221" s="205"/>
    </row>
    <row r="222" spans="19:19" hidden="1" x14ac:dyDescent="0.25">
      <c r="S222" s="205"/>
    </row>
    <row r="223" spans="19:19" hidden="1" x14ac:dyDescent="0.25">
      <c r="S223" s="205"/>
    </row>
    <row r="224" spans="19:19" hidden="1" x14ac:dyDescent="0.25">
      <c r="S224" s="205"/>
    </row>
    <row r="225" spans="19:19" hidden="1" x14ac:dyDescent="0.25">
      <c r="S225" s="205"/>
    </row>
    <row r="226" spans="19:19" hidden="1" x14ac:dyDescent="0.25">
      <c r="S226" s="205"/>
    </row>
    <row r="227" spans="19:19" hidden="1" x14ac:dyDescent="0.25">
      <c r="S227" s="205"/>
    </row>
    <row r="228" spans="19:19" hidden="1" x14ac:dyDescent="0.25">
      <c r="S228" s="205"/>
    </row>
    <row r="229" spans="19:19" hidden="1" x14ac:dyDescent="0.25">
      <c r="S229" s="205"/>
    </row>
    <row r="230" spans="19:19" hidden="1" x14ac:dyDescent="0.25">
      <c r="S230" s="205"/>
    </row>
    <row r="231" spans="19:19" hidden="1" x14ac:dyDescent="0.25">
      <c r="S231" s="205"/>
    </row>
    <row r="232" spans="19:19" hidden="1" x14ac:dyDescent="0.25">
      <c r="S232" s="205"/>
    </row>
    <row r="233" spans="19:19" hidden="1" x14ac:dyDescent="0.25">
      <c r="S233" s="205"/>
    </row>
    <row r="234" spans="19:19" hidden="1" x14ac:dyDescent="0.25">
      <c r="S234" s="205"/>
    </row>
    <row r="235" spans="19:19" hidden="1" x14ac:dyDescent="0.25">
      <c r="S235" s="205"/>
    </row>
    <row r="236" spans="19:19" hidden="1" x14ac:dyDescent="0.25">
      <c r="S236" s="205"/>
    </row>
    <row r="237" spans="19:19" hidden="1" x14ac:dyDescent="0.25">
      <c r="S237" s="205"/>
    </row>
    <row r="238" spans="19:19" hidden="1" x14ac:dyDescent="0.25">
      <c r="S238" s="205"/>
    </row>
    <row r="239" spans="19:19" hidden="1" x14ac:dyDescent="0.25">
      <c r="S239" s="205"/>
    </row>
    <row r="240" spans="19:19" hidden="1" x14ac:dyDescent="0.25">
      <c r="S240" s="205"/>
    </row>
    <row r="241" spans="19:19" hidden="1" x14ac:dyDescent="0.25">
      <c r="S241" s="205"/>
    </row>
    <row r="242" spans="19:19" hidden="1" x14ac:dyDescent="0.25">
      <c r="S242" s="205"/>
    </row>
    <row r="243" spans="19:19" hidden="1" x14ac:dyDescent="0.25">
      <c r="S243" s="205"/>
    </row>
    <row r="244" spans="19:19" hidden="1" x14ac:dyDescent="0.25">
      <c r="S244" s="205"/>
    </row>
    <row r="245" spans="19:19" hidden="1" x14ac:dyDescent="0.25">
      <c r="S245" s="205"/>
    </row>
    <row r="246" spans="19:19" hidden="1" x14ac:dyDescent="0.25">
      <c r="S246" s="205"/>
    </row>
    <row r="247" spans="19:19" hidden="1" x14ac:dyDescent="0.25">
      <c r="S247" s="205"/>
    </row>
    <row r="248" spans="19:19" hidden="1" x14ac:dyDescent="0.25">
      <c r="S248" s="205"/>
    </row>
    <row r="249" spans="19:19" hidden="1" x14ac:dyDescent="0.25">
      <c r="S249" s="205"/>
    </row>
    <row r="250" spans="19:19" hidden="1" x14ac:dyDescent="0.25">
      <c r="S250" s="205"/>
    </row>
    <row r="251" spans="19:19" hidden="1" x14ac:dyDescent="0.25">
      <c r="S251" s="205"/>
    </row>
    <row r="252" spans="19:19" hidden="1" x14ac:dyDescent="0.25">
      <c r="S252" s="205"/>
    </row>
    <row r="253" spans="19:19" hidden="1" x14ac:dyDescent="0.25">
      <c r="S253" s="205"/>
    </row>
    <row r="254" spans="19:19" hidden="1" x14ac:dyDescent="0.25">
      <c r="S254" s="205"/>
    </row>
    <row r="255" spans="19:19" hidden="1" x14ac:dyDescent="0.25">
      <c r="S255" s="205"/>
    </row>
    <row r="256" spans="19:19" hidden="1" x14ac:dyDescent="0.25">
      <c r="S256" s="205"/>
    </row>
    <row r="257" spans="19:19" hidden="1" x14ac:dyDescent="0.25">
      <c r="S257" s="205"/>
    </row>
    <row r="258" spans="19:19" hidden="1" x14ac:dyDescent="0.25">
      <c r="S258" s="205"/>
    </row>
    <row r="259" spans="19:19" hidden="1" x14ac:dyDescent="0.25">
      <c r="S259" s="205"/>
    </row>
    <row r="260" spans="19:19" hidden="1" x14ac:dyDescent="0.25">
      <c r="S260" s="205"/>
    </row>
    <row r="261" spans="19:19" hidden="1" x14ac:dyDescent="0.25">
      <c r="S261" s="205"/>
    </row>
    <row r="262" spans="19:19" hidden="1" x14ac:dyDescent="0.25">
      <c r="S262" s="205"/>
    </row>
    <row r="263" spans="19:19" hidden="1" x14ac:dyDescent="0.25">
      <c r="S263" s="205"/>
    </row>
    <row r="264" spans="19:19" hidden="1" x14ac:dyDescent="0.25">
      <c r="S264" s="205"/>
    </row>
    <row r="265" spans="19:19" hidden="1" x14ac:dyDescent="0.25">
      <c r="S265" s="205"/>
    </row>
    <row r="266" spans="19:19" hidden="1" x14ac:dyDescent="0.25">
      <c r="S266" s="205"/>
    </row>
    <row r="267" spans="19:19" hidden="1" x14ac:dyDescent="0.25">
      <c r="S267" s="205"/>
    </row>
    <row r="268" spans="19:19" hidden="1" x14ac:dyDescent="0.25">
      <c r="S268" s="205"/>
    </row>
    <row r="269" spans="19:19" hidden="1" x14ac:dyDescent="0.25">
      <c r="S269" s="205"/>
    </row>
    <row r="270" spans="19:19" hidden="1" x14ac:dyDescent="0.25">
      <c r="S270" s="205"/>
    </row>
    <row r="271" spans="19:19" hidden="1" x14ac:dyDescent="0.25">
      <c r="S271" s="205"/>
    </row>
    <row r="272" spans="19:19" hidden="1" x14ac:dyDescent="0.25">
      <c r="S272" s="205"/>
    </row>
    <row r="273" spans="19:19" hidden="1" x14ac:dyDescent="0.25">
      <c r="S273" s="205"/>
    </row>
    <row r="274" spans="19:19" hidden="1" x14ac:dyDescent="0.25">
      <c r="S274" s="205"/>
    </row>
    <row r="275" spans="19:19" hidden="1" x14ac:dyDescent="0.25">
      <c r="S275" s="205"/>
    </row>
    <row r="276" spans="19:19" hidden="1" x14ac:dyDescent="0.25">
      <c r="S276" s="205"/>
    </row>
    <row r="277" spans="19:19" hidden="1" x14ac:dyDescent="0.25">
      <c r="S277" s="205"/>
    </row>
    <row r="278" spans="19:19" hidden="1" x14ac:dyDescent="0.25">
      <c r="S278" s="205"/>
    </row>
    <row r="279" spans="19:19" hidden="1" x14ac:dyDescent="0.25">
      <c r="S279" s="205"/>
    </row>
    <row r="280" spans="19:19" hidden="1" x14ac:dyDescent="0.25">
      <c r="S280" s="205"/>
    </row>
    <row r="281" spans="19:19" hidden="1" x14ac:dyDescent="0.25">
      <c r="S281" s="205"/>
    </row>
    <row r="282" spans="19:19" hidden="1" x14ac:dyDescent="0.25">
      <c r="S282" s="205"/>
    </row>
    <row r="283" spans="19:19" hidden="1" x14ac:dyDescent="0.25">
      <c r="S283" s="205"/>
    </row>
    <row r="284" spans="19:19" hidden="1" x14ac:dyDescent="0.25">
      <c r="S284" s="205"/>
    </row>
    <row r="285" spans="19:19" hidden="1" x14ac:dyDescent="0.25">
      <c r="S285" s="205"/>
    </row>
    <row r="286" spans="19:19" hidden="1" x14ac:dyDescent="0.25">
      <c r="S286" s="205"/>
    </row>
    <row r="287" spans="19:19" hidden="1" x14ac:dyDescent="0.25">
      <c r="S287" s="205"/>
    </row>
    <row r="288" spans="19:19" hidden="1" x14ac:dyDescent="0.25">
      <c r="S288" s="205"/>
    </row>
    <row r="289" spans="19:19" hidden="1" x14ac:dyDescent="0.25">
      <c r="S289" s="205"/>
    </row>
    <row r="290" spans="19:19" hidden="1" x14ac:dyDescent="0.25">
      <c r="S290" s="205"/>
    </row>
    <row r="291" spans="19:19" hidden="1" x14ac:dyDescent="0.25">
      <c r="S291" s="205"/>
    </row>
    <row r="292" spans="19:19" hidden="1" x14ac:dyDescent="0.25">
      <c r="S292" s="205"/>
    </row>
    <row r="293" spans="19:19" hidden="1" x14ac:dyDescent="0.25">
      <c r="S293" s="205"/>
    </row>
    <row r="294" spans="19:19" hidden="1" x14ac:dyDescent="0.25">
      <c r="S294" s="205"/>
    </row>
    <row r="295" spans="19:19" hidden="1" x14ac:dyDescent="0.25">
      <c r="S295" s="205"/>
    </row>
    <row r="296" spans="19:19" hidden="1" x14ac:dyDescent="0.25">
      <c r="S296" s="205"/>
    </row>
    <row r="297" spans="19:19" hidden="1" x14ac:dyDescent="0.25">
      <c r="S297" s="205"/>
    </row>
    <row r="298" spans="19:19" hidden="1" x14ac:dyDescent="0.25">
      <c r="S298" s="205"/>
    </row>
    <row r="299" spans="19:19" hidden="1" x14ac:dyDescent="0.25">
      <c r="S299" s="205"/>
    </row>
    <row r="300" spans="19:19" hidden="1" x14ac:dyDescent="0.25">
      <c r="S300" s="205"/>
    </row>
    <row r="301" spans="19:19" hidden="1" x14ac:dyDescent="0.25">
      <c r="S301" s="205"/>
    </row>
    <row r="302" spans="19:19" hidden="1" x14ac:dyDescent="0.25">
      <c r="S302" s="205"/>
    </row>
    <row r="303" spans="19:19" hidden="1" x14ac:dyDescent="0.25">
      <c r="S303" s="205"/>
    </row>
    <row r="304" spans="19:19" hidden="1" x14ac:dyDescent="0.25">
      <c r="S304" s="205"/>
    </row>
    <row r="305" spans="19:19" hidden="1" x14ac:dyDescent="0.25">
      <c r="S305" s="205"/>
    </row>
    <row r="306" spans="19:19" hidden="1" x14ac:dyDescent="0.25">
      <c r="S306" s="205"/>
    </row>
    <row r="307" spans="19:19" hidden="1" x14ac:dyDescent="0.25">
      <c r="S307" s="205"/>
    </row>
    <row r="308" spans="19:19" hidden="1" x14ac:dyDescent="0.25">
      <c r="S308" s="205"/>
    </row>
    <row r="309" spans="19:19" hidden="1" x14ac:dyDescent="0.25">
      <c r="S309" s="205"/>
    </row>
    <row r="310" spans="19:19" hidden="1" x14ac:dyDescent="0.25">
      <c r="S310" s="205"/>
    </row>
    <row r="311" spans="19:19" hidden="1" x14ac:dyDescent="0.25">
      <c r="S311" s="205"/>
    </row>
    <row r="312" spans="19:19" hidden="1" x14ac:dyDescent="0.25">
      <c r="S312" s="205"/>
    </row>
    <row r="313" spans="19:19" hidden="1" x14ac:dyDescent="0.25">
      <c r="S313" s="205"/>
    </row>
    <row r="314" spans="19:19" hidden="1" x14ac:dyDescent="0.25">
      <c r="S314" s="205"/>
    </row>
    <row r="315" spans="19:19" hidden="1" x14ac:dyDescent="0.25">
      <c r="S315" s="205"/>
    </row>
    <row r="316" spans="19:19" hidden="1" x14ac:dyDescent="0.25">
      <c r="S316" s="205"/>
    </row>
    <row r="317" spans="19:19" hidden="1" x14ac:dyDescent="0.25">
      <c r="S317" s="205"/>
    </row>
    <row r="318" spans="19:19" hidden="1" x14ac:dyDescent="0.25">
      <c r="S318" s="205"/>
    </row>
    <row r="319" spans="19:19" hidden="1" x14ac:dyDescent="0.25">
      <c r="S319" s="205"/>
    </row>
    <row r="320" spans="19:19" hidden="1" x14ac:dyDescent="0.25">
      <c r="S320" s="205"/>
    </row>
    <row r="321" spans="19:19" hidden="1" x14ac:dyDescent="0.25">
      <c r="S321" s="205"/>
    </row>
    <row r="322" spans="19:19" hidden="1" x14ac:dyDescent="0.25">
      <c r="S322" s="205"/>
    </row>
    <row r="323" spans="19:19" hidden="1" x14ac:dyDescent="0.25">
      <c r="S323" s="205"/>
    </row>
    <row r="324" spans="19:19" hidden="1" x14ac:dyDescent="0.25">
      <c r="S324" s="205"/>
    </row>
    <row r="325" spans="19:19" hidden="1" x14ac:dyDescent="0.25">
      <c r="S325" s="205"/>
    </row>
    <row r="326" spans="19:19" hidden="1" x14ac:dyDescent="0.25">
      <c r="S326" s="205"/>
    </row>
    <row r="327" spans="19:19" hidden="1" x14ac:dyDescent="0.25">
      <c r="S327" s="205"/>
    </row>
    <row r="328" spans="19:19" hidden="1" x14ac:dyDescent="0.25">
      <c r="S328" s="205"/>
    </row>
    <row r="329" spans="19:19" hidden="1" x14ac:dyDescent="0.25">
      <c r="S329" s="205"/>
    </row>
    <row r="330" spans="19:19" hidden="1" x14ac:dyDescent="0.25">
      <c r="S330" s="205"/>
    </row>
    <row r="331" spans="19:19" hidden="1" x14ac:dyDescent="0.25">
      <c r="S331" s="205"/>
    </row>
    <row r="332" spans="19:19" hidden="1" x14ac:dyDescent="0.25">
      <c r="S332" s="205"/>
    </row>
    <row r="333" spans="19:19" hidden="1" x14ac:dyDescent="0.25">
      <c r="S333" s="205"/>
    </row>
    <row r="334" spans="19:19" hidden="1" x14ac:dyDescent="0.25">
      <c r="S334" s="205"/>
    </row>
    <row r="335" spans="19:19" hidden="1" x14ac:dyDescent="0.25">
      <c r="S335" s="205"/>
    </row>
    <row r="336" spans="19:19" hidden="1" x14ac:dyDescent="0.25">
      <c r="S336" s="205"/>
    </row>
    <row r="337" spans="19:19" hidden="1" x14ac:dyDescent="0.25">
      <c r="S337" s="205"/>
    </row>
    <row r="338" spans="19:19" hidden="1" x14ac:dyDescent="0.25">
      <c r="S338" s="205"/>
    </row>
    <row r="339" spans="19:19" hidden="1" x14ac:dyDescent="0.25">
      <c r="S339" s="205"/>
    </row>
    <row r="340" spans="19:19" hidden="1" x14ac:dyDescent="0.25">
      <c r="S340" s="205"/>
    </row>
    <row r="341" spans="19:19" hidden="1" x14ac:dyDescent="0.25">
      <c r="S341" s="205"/>
    </row>
    <row r="342" spans="19:19" hidden="1" x14ac:dyDescent="0.25">
      <c r="S342" s="205"/>
    </row>
    <row r="343" spans="19:19" hidden="1" x14ac:dyDescent="0.25">
      <c r="S343" s="205"/>
    </row>
    <row r="344" spans="19:19" hidden="1" x14ac:dyDescent="0.25">
      <c r="S344" s="205"/>
    </row>
    <row r="345" spans="19:19" hidden="1" x14ac:dyDescent="0.25">
      <c r="S345" s="205"/>
    </row>
    <row r="346" spans="19:19" hidden="1" x14ac:dyDescent="0.25">
      <c r="S346" s="205"/>
    </row>
    <row r="347" spans="19:19" hidden="1" x14ac:dyDescent="0.25">
      <c r="S347" s="205"/>
    </row>
    <row r="348" spans="19:19" hidden="1" x14ac:dyDescent="0.25">
      <c r="S348" s="205"/>
    </row>
    <row r="349" spans="19:19" hidden="1" x14ac:dyDescent="0.25">
      <c r="S349" s="205"/>
    </row>
    <row r="350" spans="19:19" hidden="1" x14ac:dyDescent="0.25">
      <c r="S350" s="205"/>
    </row>
    <row r="351" spans="19:19" hidden="1" x14ac:dyDescent="0.25">
      <c r="S351" s="205"/>
    </row>
    <row r="352" spans="19:19" hidden="1" x14ac:dyDescent="0.25">
      <c r="S352" s="205"/>
    </row>
    <row r="353" spans="19:19" hidden="1" x14ac:dyDescent="0.25">
      <c r="S353" s="205"/>
    </row>
    <row r="354" spans="19:19" hidden="1" x14ac:dyDescent="0.25">
      <c r="S354" s="205"/>
    </row>
    <row r="355" spans="19:19" hidden="1" x14ac:dyDescent="0.25">
      <c r="S355" s="205"/>
    </row>
    <row r="356" spans="19:19" hidden="1" x14ac:dyDescent="0.25">
      <c r="S356" s="205"/>
    </row>
    <row r="357" spans="19:19" hidden="1" x14ac:dyDescent="0.25">
      <c r="S357" s="205"/>
    </row>
    <row r="358" spans="19:19" hidden="1" x14ac:dyDescent="0.25">
      <c r="S358" s="205"/>
    </row>
    <row r="359" spans="19:19" hidden="1" x14ac:dyDescent="0.25">
      <c r="S359" s="205"/>
    </row>
    <row r="360" spans="19:19" hidden="1" x14ac:dyDescent="0.25">
      <c r="S360" s="205"/>
    </row>
    <row r="361" spans="19:19" hidden="1" x14ac:dyDescent="0.25">
      <c r="S361" s="205"/>
    </row>
    <row r="362" spans="19:19" hidden="1" x14ac:dyDescent="0.25">
      <c r="S362" s="205"/>
    </row>
    <row r="363" spans="19:19" hidden="1" x14ac:dyDescent="0.25">
      <c r="S363" s="205"/>
    </row>
    <row r="364" spans="19:19" hidden="1" x14ac:dyDescent="0.25">
      <c r="S364" s="205"/>
    </row>
    <row r="365" spans="19:19" hidden="1" x14ac:dyDescent="0.25">
      <c r="S365" s="205"/>
    </row>
    <row r="366" spans="19:19" hidden="1" x14ac:dyDescent="0.25">
      <c r="S366" s="205"/>
    </row>
    <row r="367" spans="19:19" hidden="1" x14ac:dyDescent="0.25">
      <c r="S367" s="205"/>
    </row>
    <row r="368" spans="19:19" hidden="1" x14ac:dyDescent="0.25">
      <c r="S368" s="205"/>
    </row>
    <row r="369" spans="19:19" hidden="1" x14ac:dyDescent="0.25">
      <c r="S369" s="205"/>
    </row>
    <row r="370" spans="19:19" hidden="1" x14ac:dyDescent="0.25">
      <c r="S370" s="205"/>
    </row>
    <row r="371" spans="19:19" hidden="1" x14ac:dyDescent="0.25">
      <c r="S371" s="205"/>
    </row>
    <row r="372" spans="19:19" hidden="1" x14ac:dyDescent="0.25">
      <c r="S372" s="205"/>
    </row>
    <row r="373" spans="19:19" hidden="1" x14ac:dyDescent="0.25">
      <c r="S373" s="205"/>
    </row>
    <row r="374" spans="19:19" hidden="1" x14ac:dyDescent="0.25">
      <c r="S374" s="205"/>
    </row>
    <row r="375" spans="19:19" hidden="1" x14ac:dyDescent="0.25">
      <c r="S375" s="205"/>
    </row>
    <row r="376" spans="19:19" hidden="1" x14ac:dyDescent="0.25">
      <c r="S376" s="205"/>
    </row>
    <row r="377" spans="19:19" hidden="1" x14ac:dyDescent="0.25">
      <c r="S377" s="205"/>
    </row>
    <row r="378" spans="19:19" hidden="1" x14ac:dyDescent="0.25">
      <c r="S378" s="205"/>
    </row>
    <row r="379" spans="19:19" hidden="1" x14ac:dyDescent="0.25">
      <c r="S379" s="205"/>
    </row>
    <row r="380" spans="19:19" hidden="1" x14ac:dyDescent="0.25">
      <c r="S380" s="205"/>
    </row>
    <row r="381" spans="19:19" hidden="1" x14ac:dyDescent="0.25">
      <c r="S381" s="205"/>
    </row>
    <row r="382" spans="19:19" hidden="1" x14ac:dyDescent="0.25">
      <c r="S382" s="205"/>
    </row>
    <row r="383" spans="19:19" hidden="1" x14ac:dyDescent="0.25">
      <c r="S383" s="205"/>
    </row>
    <row r="384" spans="19:19" hidden="1" x14ac:dyDescent="0.25">
      <c r="S384" s="205"/>
    </row>
    <row r="385" spans="19:19" hidden="1" x14ac:dyDescent="0.25">
      <c r="S385" s="205"/>
    </row>
    <row r="386" spans="19:19" hidden="1" x14ac:dyDescent="0.25">
      <c r="S386" s="205"/>
    </row>
    <row r="387" spans="19:19" hidden="1" x14ac:dyDescent="0.25">
      <c r="S387" s="205"/>
    </row>
    <row r="388" spans="19:19" hidden="1" x14ac:dyDescent="0.25">
      <c r="S388" s="205"/>
    </row>
    <row r="389" spans="19:19" hidden="1" x14ac:dyDescent="0.25">
      <c r="S389" s="205"/>
    </row>
    <row r="390" spans="19:19" hidden="1" x14ac:dyDescent="0.25">
      <c r="S390" s="205"/>
    </row>
    <row r="391" spans="19:19" hidden="1" x14ac:dyDescent="0.25">
      <c r="S391" s="205"/>
    </row>
    <row r="392" spans="19:19" hidden="1" x14ac:dyDescent="0.25">
      <c r="S392" s="205"/>
    </row>
    <row r="393" spans="19:19" hidden="1" x14ac:dyDescent="0.25">
      <c r="S393" s="205"/>
    </row>
    <row r="394" spans="19:19" hidden="1" x14ac:dyDescent="0.25">
      <c r="S394" s="205"/>
    </row>
    <row r="395" spans="19:19" hidden="1" x14ac:dyDescent="0.25">
      <c r="S395" s="205"/>
    </row>
    <row r="396" spans="19:19" hidden="1" x14ac:dyDescent="0.25">
      <c r="S396" s="205"/>
    </row>
    <row r="397" spans="19:19" hidden="1" x14ac:dyDescent="0.25">
      <c r="S397" s="205"/>
    </row>
    <row r="398" spans="19:19" hidden="1" x14ac:dyDescent="0.25">
      <c r="S398" s="205"/>
    </row>
    <row r="399" spans="19:19" hidden="1" x14ac:dyDescent="0.25">
      <c r="S399" s="205"/>
    </row>
    <row r="400" spans="19:19" hidden="1" x14ac:dyDescent="0.25">
      <c r="S400" s="205"/>
    </row>
    <row r="401" spans="19:19" hidden="1" x14ac:dyDescent="0.25">
      <c r="S401" s="205"/>
    </row>
    <row r="402" spans="19:19" hidden="1" x14ac:dyDescent="0.25">
      <c r="S402" s="205"/>
    </row>
    <row r="403" spans="19:19" hidden="1" x14ac:dyDescent="0.25">
      <c r="S403" s="205"/>
    </row>
    <row r="404" spans="19:19" hidden="1" x14ac:dyDescent="0.25">
      <c r="S404" s="205"/>
    </row>
    <row r="405" spans="19:19" hidden="1" x14ac:dyDescent="0.25">
      <c r="S405" s="205"/>
    </row>
    <row r="406" spans="19:19" hidden="1" x14ac:dyDescent="0.25">
      <c r="S406" s="205"/>
    </row>
    <row r="407" spans="19:19" hidden="1" x14ac:dyDescent="0.25">
      <c r="S407" s="205"/>
    </row>
    <row r="408" spans="19:19" hidden="1" x14ac:dyDescent="0.25">
      <c r="S408" s="205"/>
    </row>
    <row r="409" spans="19:19" hidden="1" x14ac:dyDescent="0.25">
      <c r="S409" s="205"/>
    </row>
    <row r="410" spans="19:19" hidden="1" x14ac:dyDescent="0.25">
      <c r="S410" s="205"/>
    </row>
    <row r="411" spans="19:19" hidden="1" x14ac:dyDescent="0.25">
      <c r="S411" s="205"/>
    </row>
    <row r="412" spans="19:19" hidden="1" x14ac:dyDescent="0.25">
      <c r="S412" s="205"/>
    </row>
    <row r="413" spans="19:19" hidden="1" x14ac:dyDescent="0.25">
      <c r="S413" s="205"/>
    </row>
    <row r="414" spans="19:19" hidden="1" x14ac:dyDescent="0.25">
      <c r="S414" s="205"/>
    </row>
    <row r="415" spans="19:19" hidden="1" x14ac:dyDescent="0.25">
      <c r="S415" s="205"/>
    </row>
    <row r="416" spans="19:19" hidden="1" x14ac:dyDescent="0.25">
      <c r="S416" s="205"/>
    </row>
    <row r="417" spans="19:19" hidden="1" x14ac:dyDescent="0.25">
      <c r="S417" s="205"/>
    </row>
    <row r="418" spans="19:19" hidden="1" x14ac:dyDescent="0.25">
      <c r="S418" s="205"/>
    </row>
    <row r="419" spans="19:19" hidden="1" x14ac:dyDescent="0.25">
      <c r="S419" s="205"/>
    </row>
    <row r="420" spans="19:19" hidden="1" x14ac:dyDescent="0.25">
      <c r="S420" s="205"/>
    </row>
    <row r="421" spans="19:19" hidden="1" x14ac:dyDescent="0.25">
      <c r="S421" s="205"/>
    </row>
    <row r="422" spans="19:19" hidden="1" x14ac:dyDescent="0.25">
      <c r="S422" s="205"/>
    </row>
    <row r="423" spans="19:19" hidden="1" x14ac:dyDescent="0.25">
      <c r="S423" s="205"/>
    </row>
    <row r="424" spans="19:19" hidden="1" x14ac:dyDescent="0.25">
      <c r="S424" s="205"/>
    </row>
    <row r="425" spans="19:19" hidden="1" x14ac:dyDescent="0.25">
      <c r="S425" s="205"/>
    </row>
    <row r="426" spans="19:19" hidden="1" x14ac:dyDescent="0.25">
      <c r="S426" s="205"/>
    </row>
    <row r="427" spans="19:19" hidden="1" x14ac:dyDescent="0.25">
      <c r="S427" s="205"/>
    </row>
    <row r="428" spans="19:19" hidden="1" x14ac:dyDescent="0.25">
      <c r="S428" s="205"/>
    </row>
    <row r="429" spans="19:19" hidden="1" x14ac:dyDescent="0.25">
      <c r="S429" s="205"/>
    </row>
    <row r="430" spans="19:19" hidden="1" x14ac:dyDescent="0.25">
      <c r="S430" s="205"/>
    </row>
    <row r="431" spans="19:19" hidden="1" x14ac:dyDescent="0.25">
      <c r="S431" s="205"/>
    </row>
    <row r="432" spans="19:19" hidden="1" x14ac:dyDescent="0.25">
      <c r="S432" s="205"/>
    </row>
    <row r="433" spans="19:19" hidden="1" x14ac:dyDescent="0.25">
      <c r="S433" s="205"/>
    </row>
    <row r="434" spans="19:19" hidden="1" x14ac:dyDescent="0.25">
      <c r="S434" s="205"/>
    </row>
    <row r="435" spans="19:19" hidden="1" x14ac:dyDescent="0.25">
      <c r="S435" s="205"/>
    </row>
    <row r="436" spans="19:19" hidden="1" x14ac:dyDescent="0.25">
      <c r="S436" s="205"/>
    </row>
    <row r="437" spans="19:19" hidden="1" x14ac:dyDescent="0.25">
      <c r="S437" s="205"/>
    </row>
    <row r="438" spans="19:19" hidden="1" x14ac:dyDescent="0.25">
      <c r="S438" s="205"/>
    </row>
    <row r="439" spans="19:19" hidden="1" x14ac:dyDescent="0.25">
      <c r="S439" s="205"/>
    </row>
    <row r="440" spans="19:19" hidden="1" x14ac:dyDescent="0.25">
      <c r="S440" s="205"/>
    </row>
    <row r="441" spans="19:19" hidden="1" x14ac:dyDescent="0.25">
      <c r="S441" s="205"/>
    </row>
    <row r="442" spans="19:19" hidden="1" x14ac:dyDescent="0.25">
      <c r="S442" s="205"/>
    </row>
    <row r="443" spans="19:19" hidden="1" x14ac:dyDescent="0.25">
      <c r="S443" s="205"/>
    </row>
    <row r="444" spans="19:19" hidden="1" x14ac:dyDescent="0.25">
      <c r="S444" s="205"/>
    </row>
    <row r="445" spans="19:19" hidden="1" x14ac:dyDescent="0.25">
      <c r="S445" s="205"/>
    </row>
    <row r="446" spans="19:19" hidden="1" x14ac:dyDescent="0.25">
      <c r="S446" s="205"/>
    </row>
    <row r="447" spans="19:19" hidden="1" x14ac:dyDescent="0.25">
      <c r="S447" s="205"/>
    </row>
    <row r="448" spans="19:19" hidden="1" x14ac:dyDescent="0.25">
      <c r="S448" s="205"/>
    </row>
    <row r="449" spans="19:19" hidden="1" x14ac:dyDescent="0.25">
      <c r="S449" s="205"/>
    </row>
    <row r="450" spans="19:19" hidden="1" x14ac:dyDescent="0.25">
      <c r="S450" s="205"/>
    </row>
    <row r="451" spans="19:19" hidden="1" x14ac:dyDescent="0.25">
      <c r="S451" s="205"/>
    </row>
    <row r="452" spans="19:19" hidden="1" x14ac:dyDescent="0.25">
      <c r="S452" s="205"/>
    </row>
    <row r="453" spans="19:19" hidden="1" x14ac:dyDescent="0.25">
      <c r="S453" s="205"/>
    </row>
    <row r="454" spans="19:19" hidden="1" x14ac:dyDescent="0.25">
      <c r="S454" s="205"/>
    </row>
    <row r="455" spans="19:19" hidden="1" x14ac:dyDescent="0.25">
      <c r="S455" s="205"/>
    </row>
    <row r="456" spans="19:19" hidden="1" x14ac:dyDescent="0.25">
      <c r="S456" s="205"/>
    </row>
    <row r="457" spans="19:19" hidden="1" x14ac:dyDescent="0.25">
      <c r="S457" s="205"/>
    </row>
    <row r="458" spans="19:19" hidden="1" x14ac:dyDescent="0.25">
      <c r="S458" s="205"/>
    </row>
    <row r="459" spans="19:19" hidden="1" x14ac:dyDescent="0.25">
      <c r="S459" s="205"/>
    </row>
    <row r="460" spans="19:19" hidden="1" x14ac:dyDescent="0.25">
      <c r="S460" s="205"/>
    </row>
    <row r="461" spans="19:19" hidden="1" x14ac:dyDescent="0.25">
      <c r="S461" s="205"/>
    </row>
    <row r="462" spans="19:19" hidden="1" x14ac:dyDescent="0.25">
      <c r="S462" s="205"/>
    </row>
    <row r="463" spans="19:19" hidden="1" x14ac:dyDescent="0.25">
      <c r="S463" s="205"/>
    </row>
    <row r="464" spans="19:19" hidden="1" x14ac:dyDescent="0.25">
      <c r="S464" s="205"/>
    </row>
    <row r="465" spans="19:19" hidden="1" x14ac:dyDescent="0.25">
      <c r="S465" s="205"/>
    </row>
    <row r="466" spans="19:19" hidden="1" x14ac:dyDescent="0.25">
      <c r="S466" s="205"/>
    </row>
    <row r="467" spans="19:19" hidden="1" x14ac:dyDescent="0.25">
      <c r="S467" s="205"/>
    </row>
    <row r="468" spans="19:19" hidden="1" x14ac:dyDescent="0.25">
      <c r="S468" s="205"/>
    </row>
    <row r="469" spans="19:19" hidden="1" x14ac:dyDescent="0.25">
      <c r="S469" s="205"/>
    </row>
    <row r="470" spans="19:19" hidden="1" x14ac:dyDescent="0.25">
      <c r="S470" s="205"/>
    </row>
    <row r="471" spans="19:19" hidden="1" x14ac:dyDescent="0.25">
      <c r="S471" s="205"/>
    </row>
    <row r="472" spans="19:19" hidden="1" x14ac:dyDescent="0.25">
      <c r="S472" s="205"/>
    </row>
    <row r="473" spans="19:19" hidden="1" x14ac:dyDescent="0.25">
      <c r="S473" s="205"/>
    </row>
    <row r="474" spans="19:19" hidden="1" x14ac:dyDescent="0.25">
      <c r="S474" s="205"/>
    </row>
    <row r="475" spans="19:19" hidden="1" x14ac:dyDescent="0.25">
      <c r="S475" s="205"/>
    </row>
    <row r="476" spans="19:19" hidden="1" x14ac:dyDescent="0.25">
      <c r="S476" s="205"/>
    </row>
    <row r="477" spans="19:19" hidden="1" x14ac:dyDescent="0.25">
      <c r="S477" s="205"/>
    </row>
    <row r="478" spans="19:19" hidden="1" x14ac:dyDescent="0.25">
      <c r="S478" s="205"/>
    </row>
    <row r="479" spans="19:19" hidden="1" x14ac:dyDescent="0.25">
      <c r="S479" s="205"/>
    </row>
    <row r="480" spans="19:19" hidden="1" x14ac:dyDescent="0.25">
      <c r="S480" s="205"/>
    </row>
    <row r="481" spans="19:19" hidden="1" x14ac:dyDescent="0.25">
      <c r="S481" s="205"/>
    </row>
    <row r="482" spans="19:19" hidden="1" x14ac:dyDescent="0.25">
      <c r="S482" s="205"/>
    </row>
    <row r="483" spans="19:19" hidden="1" x14ac:dyDescent="0.25">
      <c r="S483" s="205"/>
    </row>
    <row r="484" spans="19:19" hidden="1" x14ac:dyDescent="0.25">
      <c r="S484" s="205"/>
    </row>
    <row r="485" spans="19:19" hidden="1" x14ac:dyDescent="0.25">
      <c r="S485" s="205"/>
    </row>
    <row r="486" spans="19:19" hidden="1" x14ac:dyDescent="0.25">
      <c r="S486" s="205"/>
    </row>
    <row r="487" spans="19:19" hidden="1" x14ac:dyDescent="0.25">
      <c r="S487" s="205"/>
    </row>
    <row r="488" spans="19:19" hidden="1" x14ac:dyDescent="0.25">
      <c r="S488" s="205"/>
    </row>
    <row r="489" spans="19:19" hidden="1" x14ac:dyDescent="0.25">
      <c r="S489" s="205"/>
    </row>
    <row r="490" spans="19:19" hidden="1" x14ac:dyDescent="0.25">
      <c r="S490" s="205"/>
    </row>
    <row r="491" spans="19:19" hidden="1" x14ac:dyDescent="0.25">
      <c r="S491" s="205"/>
    </row>
    <row r="492" spans="19:19" hidden="1" x14ac:dyDescent="0.25">
      <c r="S492" s="205"/>
    </row>
    <row r="493" spans="19:19" hidden="1" x14ac:dyDescent="0.25">
      <c r="S493" s="205"/>
    </row>
    <row r="494" spans="19:19" hidden="1" x14ac:dyDescent="0.25">
      <c r="S494" s="205"/>
    </row>
    <row r="495" spans="19:19" hidden="1" x14ac:dyDescent="0.25">
      <c r="S495" s="205"/>
    </row>
    <row r="496" spans="19:19" hidden="1" x14ac:dyDescent="0.25">
      <c r="S496" s="205"/>
    </row>
    <row r="497" spans="19:19" hidden="1" x14ac:dyDescent="0.25">
      <c r="S497" s="205"/>
    </row>
    <row r="498" spans="19:19" hidden="1" x14ac:dyDescent="0.25">
      <c r="S498" s="205"/>
    </row>
    <row r="499" spans="19:19" hidden="1" x14ac:dyDescent="0.25">
      <c r="S499" s="205"/>
    </row>
    <row r="500" spans="19:19" hidden="1" x14ac:dyDescent="0.25">
      <c r="S500" s="205"/>
    </row>
    <row r="501" spans="19:19" hidden="1" x14ac:dyDescent="0.25">
      <c r="S501" s="205"/>
    </row>
    <row r="502" spans="19:19" hidden="1" x14ac:dyDescent="0.25">
      <c r="S502" s="205"/>
    </row>
    <row r="503" spans="19:19" hidden="1" x14ac:dyDescent="0.25">
      <c r="S503" s="205"/>
    </row>
    <row r="504" spans="19:19" hidden="1" x14ac:dyDescent="0.25">
      <c r="S504" s="205"/>
    </row>
    <row r="505" spans="19:19" hidden="1" x14ac:dyDescent="0.25">
      <c r="S505" s="205"/>
    </row>
    <row r="506" spans="19:19" hidden="1" x14ac:dyDescent="0.25">
      <c r="S506" s="205"/>
    </row>
    <row r="507" spans="19:19" hidden="1" x14ac:dyDescent="0.25">
      <c r="S507" s="205"/>
    </row>
    <row r="508" spans="19:19" hidden="1" x14ac:dyDescent="0.25">
      <c r="S508" s="205"/>
    </row>
    <row r="509" spans="19:19" hidden="1" x14ac:dyDescent="0.25">
      <c r="S509" s="205"/>
    </row>
    <row r="510" spans="19:19" hidden="1" x14ac:dyDescent="0.25">
      <c r="S510" s="205"/>
    </row>
    <row r="511" spans="19:19" hidden="1" x14ac:dyDescent="0.25">
      <c r="S511" s="205"/>
    </row>
    <row r="512" spans="19:19" hidden="1" x14ac:dyDescent="0.25">
      <c r="S512" s="205"/>
    </row>
    <row r="513" spans="19:19" hidden="1" x14ac:dyDescent="0.25">
      <c r="S513" s="205"/>
    </row>
    <row r="514" spans="19:19" hidden="1" x14ac:dyDescent="0.25">
      <c r="S514" s="205"/>
    </row>
    <row r="515" spans="19:19" hidden="1" x14ac:dyDescent="0.25">
      <c r="S515" s="205"/>
    </row>
    <row r="516" spans="19:19" hidden="1" x14ac:dyDescent="0.25">
      <c r="S516" s="205"/>
    </row>
    <row r="517" spans="19:19" hidden="1" x14ac:dyDescent="0.25">
      <c r="S517" s="205"/>
    </row>
    <row r="518" spans="19:19" hidden="1" x14ac:dyDescent="0.25">
      <c r="S518" s="205"/>
    </row>
    <row r="519" spans="19:19" hidden="1" x14ac:dyDescent="0.25">
      <c r="S519" s="205"/>
    </row>
    <row r="520" spans="19:19" hidden="1" x14ac:dyDescent="0.25">
      <c r="S520" s="205"/>
    </row>
    <row r="521" spans="19:19" hidden="1" x14ac:dyDescent="0.25">
      <c r="S521" s="205"/>
    </row>
    <row r="522" spans="19:19" hidden="1" x14ac:dyDescent="0.25">
      <c r="S522" s="205"/>
    </row>
    <row r="523" spans="19:19" hidden="1" x14ac:dyDescent="0.25">
      <c r="S523" s="205"/>
    </row>
    <row r="524" spans="19:19" hidden="1" x14ac:dyDescent="0.25">
      <c r="S524" s="205"/>
    </row>
    <row r="525" spans="19:19" hidden="1" x14ac:dyDescent="0.25">
      <c r="S525" s="205"/>
    </row>
    <row r="526" spans="19:19" hidden="1" x14ac:dyDescent="0.25">
      <c r="S526" s="205"/>
    </row>
    <row r="527" spans="19:19" hidden="1" x14ac:dyDescent="0.25">
      <c r="S527" s="205"/>
    </row>
    <row r="528" spans="19:19" hidden="1" x14ac:dyDescent="0.25">
      <c r="S528" s="205"/>
    </row>
    <row r="529" spans="19:19" hidden="1" x14ac:dyDescent="0.25">
      <c r="S529" s="205"/>
    </row>
    <row r="530" spans="19:19" hidden="1" x14ac:dyDescent="0.25">
      <c r="S530" s="205"/>
    </row>
    <row r="531" spans="19:19" hidden="1" x14ac:dyDescent="0.25">
      <c r="S531" s="205"/>
    </row>
    <row r="532" spans="19:19" hidden="1" x14ac:dyDescent="0.25">
      <c r="S532" s="205"/>
    </row>
    <row r="533" spans="19:19" hidden="1" x14ac:dyDescent="0.25">
      <c r="S533" s="205"/>
    </row>
    <row r="534" spans="19:19" hidden="1" x14ac:dyDescent="0.25">
      <c r="S534" s="205"/>
    </row>
    <row r="535" spans="19:19" hidden="1" x14ac:dyDescent="0.25">
      <c r="S535" s="205"/>
    </row>
    <row r="536" spans="19:19" hidden="1" x14ac:dyDescent="0.25">
      <c r="S536" s="205"/>
    </row>
    <row r="537" spans="19:19" hidden="1" x14ac:dyDescent="0.25">
      <c r="S537" s="205"/>
    </row>
    <row r="538" spans="19:19" hidden="1" x14ac:dyDescent="0.25">
      <c r="S538" s="205"/>
    </row>
    <row r="539" spans="19:19" hidden="1" x14ac:dyDescent="0.25">
      <c r="S539" s="205"/>
    </row>
    <row r="540" spans="19:19" hidden="1" x14ac:dyDescent="0.25">
      <c r="S540" s="205"/>
    </row>
    <row r="541" spans="19:19" hidden="1" x14ac:dyDescent="0.25">
      <c r="S541" s="205"/>
    </row>
    <row r="542" spans="19:19" hidden="1" x14ac:dyDescent="0.25">
      <c r="S542" s="205"/>
    </row>
    <row r="543" spans="19:19" hidden="1" x14ac:dyDescent="0.25">
      <c r="S543" s="205"/>
    </row>
    <row r="544" spans="19:19" hidden="1" x14ac:dyDescent="0.25">
      <c r="S544" s="205"/>
    </row>
    <row r="545" spans="19:19" hidden="1" x14ac:dyDescent="0.25">
      <c r="S545" s="205"/>
    </row>
    <row r="546" spans="19:19" hidden="1" x14ac:dyDescent="0.25">
      <c r="S546" s="205"/>
    </row>
    <row r="547" spans="19:19" hidden="1" x14ac:dyDescent="0.25">
      <c r="S547" s="205"/>
    </row>
    <row r="548" spans="19:19" hidden="1" x14ac:dyDescent="0.25">
      <c r="S548" s="205"/>
    </row>
    <row r="549" spans="19:19" hidden="1" x14ac:dyDescent="0.25">
      <c r="S549" s="205"/>
    </row>
    <row r="550" spans="19:19" hidden="1" x14ac:dyDescent="0.25">
      <c r="S550" s="205"/>
    </row>
    <row r="551" spans="19:19" hidden="1" x14ac:dyDescent="0.25">
      <c r="S551" s="205"/>
    </row>
    <row r="552" spans="19:19" hidden="1" x14ac:dyDescent="0.25">
      <c r="S552" s="205"/>
    </row>
    <row r="553" spans="19:19" hidden="1" x14ac:dyDescent="0.25">
      <c r="S553" s="205"/>
    </row>
    <row r="554" spans="19:19" hidden="1" x14ac:dyDescent="0.25">
      <c r="S554" s="205"/>
    </row>
    <row r="555" spans="19:19" hidden="1" x14ac:dyDescent="0.25">
      <c r="S555" s="205"/>
    </row>
    <row r="556" spans="19:19" hidden="1" x14ac:dyDescent="0.25">
      <c r="S556" s="205"/>
    </row>
    <row r="557" spans="19:19" hidden="1" x14ac:dyDescent="0.25">
      <c r="S557" s="205"/>
    </row>
    <row r="558" spans="19:19" hidden="1" x14ac:dyDescent="0.25">
      <c r="S558" s="205"/>
    </row>
    <row r="559" spans="19:19" hidden="1" x14ac:dyDescent="0.25">
      <c r="S559" s="205"/>
    </row>
    <row r="560" spans="19:19" hidden="1" x14ac:dyDescent="0.25">
      <c r="S560" s="205"/>
    </row>
    <row r="561" spans="19:19" hidden="1" x14ac:dyDescent="0.25">
      <c r="S561" s="205"/>
    </row>
    <row r="562" spans="19:19" hidden="1" x14ac:dyDescent="0.25">
      <c r="S562" s="205"/>
    </row>
    <row r="563" spans="19:19" hidden="1" x14ac:dyDescent="0.25">
      <c r="S563" s="205"/>
    </row>
    <row r="564" spans="19:19" hidden="1" x14ac:dyDescent="0.25">
      <c r="S564" s="205"/>
    </row>
    <row r="565" spans="19:19" hidden="1" x14ac:dyDescent="0.25">
      <c r="S565" s="205"/>
    </row>
    <row r="566" spans="19:19" hidden="1" x14ac:dyDescent="0.25">
      <c r="S566" s="205"/>
    </row>
    <row r="567" spans="19:19" hidden="1" x14ac:dyDescent="0.25">
      <c r="S567" s="205"/>
    </row>
    <row r="568" spans="19:19" hidden="1" x14ac:dyDescent="0.25">
      <c r="S568" s="205"/>
    </row>
    <row r="569" spans="19:19" hidden="1" x14ac:dyDescent="0.25">
      <c r="S569" s="205"/>
    </row>
    <row r="570" spans="19:19" hidden="1" x14ac:dyDescent="0.25">
      <c r="S570" s="205"/>
    </row>
    <row r="571" spans="19:19" hidden="1" x14ac:dyDescent="0.25">
      <c r="S571" s="205"/>
    </row>
    <row r="572" spans="19:19" hidden="1" x14ac:dyDescent="0.25">
      <c r="S572" s="205"/>
    </row>
    <row r="573" spans="19:19" hidden="1" x14ac:dyDescent="0.25">
      <c r="S573" s="205"/>
    </row>
    <row r="574" spans="19:19" hidden="1" x14ac:dyDescent="0.25">
      <c r="S574" s="205"/>
    </row>
    <row r="575" spans="19:19" hidden="1" x14ac:dyDescent="0.25">
      <c r="S575" s="205"/>
    </row>
    <row r="576" spans="19:19" hidden="1" x14ac:dyDescent="0.25">
      <c r="S576" s="205"/>
    </row>
    <row r="577" spans="19:19" hidden="1" x14ac:dyDescent="0.25">
      <c r="S577" s="205"/>
    </row>
    <row r="578" spans="19:19" hidden="1" x14ac:dyDescent="0.25">
      <c r="S578" s="205"/>
    </row>
    <row r="579" spans="19:19" hidden="1" x14ac:dyDescent="0.25">
      <c r="S579" s="205"/>
    </row>
    <row r="580" spans="19:19" hidden="1" x14ac:dyDescent="0.25">
      <c r="S580" s="205"/>
    </row>
    <row r="581" spans="19:19" hidden="1" x14ac:dyDescent="0.25">
      <c r="S581" s="205"/>
    </row>
    <row r="582" spans="19:19" hidden="1" x14ac:dyDescent="0.25">
      <c r="S582" s="205"/>
    </row>
    <row r="583" spans="19:19" hidden="1" x14ac:dyDescent="0.25">
      <c r="S583" s="205"/>
    </row>
    <row r="584" spans="19:19" hidden="1" x14ac:dyDescent="0.25">
      <c r="S584" s="205"/>
    </row>
    <row r="585" spans="19:19" hidden="1" x14ac:dyDescent="0.25">
      <c r="S585" s="205"/>
    </row>
    <row r="586" spans="19:19" hidden="1" x14ac:dyDescent="0.25">
      <c r="S586" s="205"/>
    </row>
    <row r="587" spans="19:19" hidden="1" x14ac:dyDescent="0.25">
      <c r="S587" s="205"/>
    </row>
    <row r="588" spans="19:19" hidden="1" x14ac:dyDescent="0.25">
      <c r="S588" s="205"/>
    </row>
    <row r="589" spans="19:19" hidden="1" x14ac:dyDescent="0.25">
      <c r="S589" s="205"/>
    </row>
    <row r="590" spans="19:19" hidden="1" x14ac:dyDescent="0.25">
      <c r="S590" s="205"/>
    </row>
    <row r="591" spans="19:19" hidden="1" x14ac:dyDescent="0.25">
      <c r="S591" s="205"/>
    </row>
    <row r="592" spans="19:19" hidden="1" x14ac:dyDescent="0.25">
      <c r="S592" s="205"/>
    </row>
    <row r="593" spans="19:19" hidden="1" x14ac:dyDescent="0.25">
      <c r="S593" s="205"/>
    </row>
    <row r="594" spans="19:19" hidden="1" x14ac:dyDescent="0.25">
      <c r="S594" s="205"/>
    </row>
    <row r="595" spans="19:19" hidden="1" x14ac:dyDescent="0.25">
      <c r="S595" s="205"/>
    </row>
    <row r="596" spans="19:19" hidden="1" x14ac:dyDescent="0.25">
      <c r="S596" s="205"/>
    </row>
    <row r="597" spans="19:19" hidden="1" x14ac:dyDescent="0.25">
      <c r="S597" s="205"/>
    </row>
    <row r="598" spans="19:19" hidden="1" x14ac:dyDescent="0.25">
      <c r="S598" s="205"/>
    </row>
    <row r="599" spans="19:19" hidden="1" x14ac:dyDescent="0.25">
      <c r="S599" s="205"/>
    </row>
    <row r="600" spans="19:19" hidden="1" x14ac:dyDescent="0.25">
      <c r="S600" s="205"/>
    </row>
    <row r="601" spans="19:19" hidden="1" x14ac:dyDescent="0.25">
      <c r="S601" s="205"/>
    </row>
    <row r="602" spans="19:19" hidden="1" x14ac:dyDescent="0.25">
      <c r="S602" s="205"/>
    </row>
    <row r="603" spans="19:19" hidden="1" x14ac:dyDescent="0.25">
      <c r="S603" s="205"/>
    </row>
    <row r="604" spans="19:19" hidden="1" x14ac:dyDescent="0.25">
      <c r="S604" s="205"/>
    </row>
    <row r="605" spans="19:19" hidden="1" x14ac:dyDescent="0.25">
      <c r="S605" s="205"/>
    </row>
    <row r="606" spans="19:19" hidden="1" x14ac:dyDescent="0.25">
      <c r="S606" s="205"/>
    </row>
    <row r="607" spans="19:19" hidden="1" x14ac:dyDescent="0.25">
      <c r="S607" s="205"/>
    </row>
    <row r="608" spans="19:19" hidden="1" x14ac:dyDescent="0.25">
      <c r="S608" s="205"/>
    </row>
    <row r="609" spans="19:19" hidden="1" x14ac:dyDescent="0.25">
      <c r="S609" s="205"/>
    </row>
    <row r="610" spans="19:19" hidden="1" x14ac:dyDescent="0.25">
      <c r="S610" s="205"/>
    </row>
    <row r="611" spans="19:19" hidden="1" x14ac:dyDescent="0.25">
      <c r="S611" s="205"/>
    </row>
    <row r="612" spans="19:19" hidden="1" x14ac:dyDescent="0.25">
      <c r="S612" s="205"/>
    </row>
    <row r="613" spans="19:19" hidden="1" x14ac:dyDescent="0.25">
      <c r="S613" s="205"/>
    </row>
    <row r="614" spans="19:19" hidden="1" x14ac:dyDescent="0.25">
      <c r="S614" s="205"/>
    </row>
    <row r="615" spans="19:19" hidden="1" x14ac:dyDescent="0.25">
      <c r="S615" s="205"/>
    </row>
    <row r="616" spans="19:19" hidden="1" x14ac:dyDescent="0.25">
      <c r="S616" s="205"/>
    </row>
    <row r="617" spans="19:19" hidden="1" x14ac:dyDescent="0.25">
      <c r="S617" s="205"/>
    </row>
    <row r="618" spans="19:19" hidden="1" x14ac:dyDescent="0.25">
      <c r="S618" s="205"/>
    </row>
    <row r="619" spans="19:19" hidden="1" x14ac:dyDescent="0.25">
      <c r="S619" s="205"/>
    </row>
    <row r="620" spans="19:19" hidden="1" x14ac:dyDescent="0.25">
      <c r="S620" s="205"/>
    </row>
    <row r="621" spans="19:19" hidden="1" x14ac:dyDescent="0.25">
      <c r="S621" s="205"/>
    </row>
    <row r="622" spans="19:19" hidden="1" x14ac:dyDescent="0.25">
      <c r="S622" s="205"/>
    </row>
    <row r="623" spans="19:19" hidden="1" x14ac:dyDescent="0.25">
      <c r="S623" s="205"/>
    </row>
    <row r="624" spans="19:19" hidden="1" x14ac:dyDescent="0.25">
      <c r="S624" s="205"/>
    </row>
    <row r="625" spans="19:19" hidden="1" x14ac:dyDescent="0.25">
      <c r="S625" s="205"/>
    </row>
    <row r="626" spans="19:19" hidden="1" x14ac:dyDescent="0.25">
      <c r="S626" s="205"/>
    </row>
    <row r="627" spans="19:19" hidden="1" x14ac:dyDescent="0.25">
      <c r="S627" s="205"/>
    </row>
    <row r="628" spans="19:19" hidden="1" x14ac:dyDescent="0.25">
      <c r="S628" s="205"/>
    </row>
    <row r="629" spans="19:19" hidden="1" x14ac:dyDescent="0.25">
      <c r="S629" s="205"/>
    </row>
    <row r="630" spans="19:19" hidden="1" x14ac:dyDescent="0.25">
      <c r="S630" s="205"/>
    </row>
    <row r="631" spans="19:19" hidden="1" x14ac:dyDescent="0.25">
      <c r="S631" s="205"/>
    </row>
    <row r="632" spans="19:19" hidden="1" x14ac:dyDescent="0.25">
      <c r="S632" s="205"/>
    </row>
    <row r="633" spans="19:19" hidden="1" x14ac:dyDescent="0.25">
      <c r="S633" s="205"/>
    </row>
    <row r="634" spans="19:19" hidden="1" x14ac:dyDescent="0.25">
      <c r="S634" s="205"/>
    </row>
    <row r="635" spans="19:19" hidden="1" x14ac:dyDescent="0.25">
      <c r="S635" s="205"/>
    </row>
    <row r="636" spans="19:19" hidden="1" x14ac:dyDescent="0.25">
      <c r="S636" s="205"/>
    </row>
    <row r="637" spans="19:19" hidden="1" x14ac:dyDescent="0.25">
      <c r="S637" s="205"/>
    </row>
    <row r="638" spans="19:19" hidden="1" x14ac:dyDescent="0.25">
      <c r="S638" s="205"/>
    </row>
    <row r="639" spans="19:19" hidden="1" x14ac:dyDescent="0.25">
      <c r="S639" s="205"/>
    </row>
    <row r="640" spans="19:19" hidden="1" x14ac:dyDescent="0.25">
      <c r="S640" s="205"/>
    </row>
    <row r="641" spans="19:19" hidden="1" x14ac:dyDescent="0.25">
      <c r="S641" s="205"/>
    </row>
    <row r="642" spans="19:19" hidden="1" x14ac:dyDescent="0.25">
      <c r="S642" s="205"/>
    </row>
    <row r="643" spans="19:19" hidden="1" x14ac:dyDescent="0.25">
      <c r="S643" s="205"/>
    </row>
    <row r="644" spans="19:19" hidden="1" x14ac:dyDescent="0.25">
      <c r="S644" s="205"/>
    </row>
    <row r="645" spans="19:19" hidden="1" x14ac:dyDescent="0.25">
      <c r="S645" s="205"/>
    </row>
    <row r="646" spans="19:19" hidden="1" x14ac:dyDescent="0.25">
      <c r="S646" s="205"/>
    </row>
    <row r="647" spans="19:19" hidden="1" x14ac:dyDescent="0.25">
      <c r="S647" s="205"/>
    </row>
    <row r="648" spans="19:19" hidden="1" x14ac:dyDescent="0.25">
      <c r="S648" s="205"/>
    </row>
    <row r="649" spans="19:19" hidden="1" x14ac:dyDescent="0.25">
      <c r="S649" s="205"/>
    </row>
    <row r="650" spans="19:19" hidden="1" x14ac:dyDescent="0.25">
      <c r="S650" s="205"/>
    </row>
    <row r="651" spans="19:19" hidden="1" x14ac:dyDescent="0.25">
      <c r="S651" s="205"/>
    </row>
    <row r="652" spans="19:19" hidden="1" x14ac:dyDescent="0.25">
      <c r="S652" s="205"/>
    </row>
    <row r="653" spans="19:19" hidden="1" x14ac:dyDescent="0.25">
      <c r="S653" s="205"/>
    </row>
    <row r="654" spans="19:19" hidden="1" x14ac:dyDescent="0.25">
      <c r="S654" s="205"/>
    </row>
    <row r="655" spans="19:19" hidden="1" x14ac:dyDescent="0.25">
      <c r="S655" s="205"/>
    </row>
    <row r="656" spans="19:19" hidden="1" x14ac:dyDescent="0.25">
      <c r="S656" s="205"/>
    </row>
    <row r="657" spans="19:19" hidden="1" x14ac:dyDescent="0.25">
      <c r="S657" s="205"/>
    </row>
    <row r="658" spans="19:19" hidden="1" x14ac:dyDescent="0.25">
      <c r="S658" s="205"/>
    </row>
    <row r="659" spans="19:19" hidden="1" x14ac:dyDescent="0.25">
      <c r="S659" s="205"/>
    </row>
    <row r="660" spans="19:19" hidden="1" x14ac:dyDescent="0.25">
      <c r="S660" s="205"/>
    </row>
    <row r="661" spans="19:19" hidden="1" x14ac:dyDescent="0.25">
      <c r="S661" s="205"/>
    </row>
    <row r="662" spans="19:19" hidden="1" x14ac:dyDescent="0.25">
      <c r="S662" s="205"/>
    </row>
    <row r="663" spans="19:19" hidden="1" x14ac:dyDescent="0.25">
      <c r="S663" s="205"/>
    </row>
    <row r="664" spans="19:19" hidden="1" x14ac:dyDescent="0.25">
      <c r="S664" s="205"/>
    </row>
    <row r="665" spans="19:19" hidden="1" x14ac:dyDescent="0.25">
      <c r="S665" s="205"/>
    </row>
    <row r="666" spans="19:19" hidden="1" x14ac:dyDescent="0.25">
      <c r="S666" s="205"/>
    </row>
    <row r="667" spans="19:19" hidden="1" x14ac:dyDescent="0.25">
      <c r="S667" s="205"/>
    </row>
    <row r="668" spans="19:19" hidden="1" x14ac:dyDescent="0.25">
      <c r="S668" s="205"/>
    </row>
    <row r="669" spans="19:19" hidden="1" x14ac:dyDescent="0.25">
      <c r="S669" s="205"/>
    </row>
    <row r="670" spans="19:19" hidden="1" x14ac:dyDescent="0.25">
      <c r="S670" s="205"/>
    </row>
    <row r="671" spans="19:19" hidden="1" x14ac:dyDescent="0.25">
      <c r="S671" s="205"/>
    </row>
    <row r="672" spans="19:19" hidden="1" x14ac:dyDescent="0.25">
      <c r="S672" s="205"/>
    </row>
    <row r="673" spans="19:19" hidden="1" x14ac:dyDescent="0.25">
      <c r="S673" s="205"/>
    </row>
    <row r="674" spans="19:19" hidden="1" x14ac:dyDescent="0.25">
      <c r="S674" s="205"/>
    </row>
    <row r="675" spans="19:19" hidden="1" x14ac:dyDescent="0.25">
      <c r="S675" s="205"/>
    </row>
    <row r="676" spans="19:19" hidden="1" x14ac:dyDescent="0.25">
      <c r="S676" s="205"/>
    </row>
    <row r="677" spans="19:19" hidden="1" x14ac:dyDescent="0.25">
      <c r="S677" s="205"/>
    </row>
    <row r="678" spans="19:19" hidden="1" x14ac:dyDescent="0.25">
      <c r="S678" s="205"/>
    </row>
    <row r="679" spans="19:19" hidden="1" x14ac:dyDescent="0.25">
      <c r="S679" s="205"/>
    </row>
    <row r="680" spans="19:19" hidden="1" x14ac:dyDescent="0.25">
      <c r="S680" s="205"/>
    </row>
    <row r="681" spans="19:19" hidden="1" x14ac:dyDescent="0.25">
      <c r="S681" s="205"/>
    </row>
    <row r="682" spans="19:19" hidden="1" x14ac:dyDescent="0.25">
      <c r="S682" s="205"/>
    </row>
    <row r="683" spans="19:19" hidden="1" x14ac:dyDescent="0.25">
      <c r="S683" s="205"/>
    </row>
    <row r="684" spans="19:19" hidden="1" x14ac:dyDescent="0.25">
      <c r="S684" s="205"/>
    </row>
    <row r="685" spans="19:19" hidden="1" x14ac:dyDescent="0.25">
      <c r="S685" s="205"/>
    </row>
    <row r="686" spans="19:19" hidden="1" x14ac:dyDescent="0.25">
      <c r="S686" s="205"/>
    </row>
    <row r="687" spans="19:19" hidden="1" x14ac:dyDescent="0.25">
      <c r="S687" s="205"/>
    </row>
    <row r="688" spans="19:19" hidden="1" x14ac:dyDescent="0.25">
      <c r="S688" s="205"/>
    </row>
    <row r="689" spans="19:19" hidden="1" x14ac:dyDescent="0.25">
      <c r="S689" s="205"/>
    </row>
    <row r="690" spans="19:19" hidden="1" x14ac:dyDescent="0.25">
      <c r="S690" s="205"/>
    </row>
    <row r="691" spans="19:19" hidden="1" x14ac:dyDescent="0.25">
      <c r="S691" s="205"/>
    </row>
    <row r="692" spans="19:19" hidden="1" x14ac:dyDescent="0.25">
      <c r="S692" s="205"/>
    </row>
    <row r="693" spans="19:19" hidden="1" x14ac:dyDescent="0.25">
      <c r="S693" s="205"/>
    </row>
    <row r="694" spans="19:19" hidden="1" x14ac:dyDescent="0.25">
      <c r="S694" s="205"/>
    </row>
    <row r="695" spans="19:19" hidden="1" x14ac:dyDescent="0.25">
      <c r="S695" s="205"/>
    </row>
    <row r="696" spans="19:19" hidden="1" x14ac:dyDescent="0.25">
      <c r="S696" s="205"/>
    </row>
    <row r="697" spans="19:19" hidden="1" x14ac:dyDescent="0.25">
      <c r="S697" s="205"/>
    </row>
    <row r="698" spans="19:19" hidden="1" x14ac:dyDescent="0.25">
      <c r="S698" s="205"/>
    </row>
    <row r="699" spans="19:19" hidden="1" x14ac:dyDescent="0.25">
      <c r="S699" s="205"/>
    </row>
    <row r="700" spans="19:19" hidden="1" x14ac:dyDescent="0.25">
      <c r="S700" s="205"/>
    </row>
    <row r="701" spans="19:19" hidden="1" x14ac:dyDescent="0.25">
      <c r="S701" s="205"/>
    </row>
    <row r="702" spans="19:19" hidden="1" x14ac:dyDescent="0.25">
      <c r="S702" s="205"/>
    </row>
    <row r="703" spans="19:19" hidden="1" x14ac:dyDescent="0.25">
      <c r="S703" s="205"/>
    </row>
    <row r="704" spans="19:19" hidden="1" x14ac:dyDescent="0.25">
      <c r="S704" s="205"/>
    </row>
    <row r="705" spans="19:19" hidden="1" x14ac:dyDescent="0.25">
      <c r="S705" s="205"/>
    </row>
    <row r="706" spans="19:19" hidden="1" x14ac:dyDescent="0.25">
      <c r="S706" s="205"/>
    </row>
    <row r="707" spans="19:19" hidden="1" x14ac:dyDescent="0.25">
      <c r="S707" s="205"/>
    </row>
    <row r="708" spans="19:19" hidden="1" x14ac:dyDescent="0.25">
      <c r="S708" s="205"/>
    </row>
    <row r="709" spans="19:19" hidden="1" x14ac:dyDescent="0.25">
      <c r="S709" s="205"/>
    </row>
    <row r="710" spans="19:19" hidden="1" x14ac:dyDescent="0.25">
      <c r="S710" s="205"/>
    </row>
    <row r="711" spans="19:19" hidden="1" x14ac:dyDescent="0.25">
      <c r="S711" s="205"/>
    </row>
    <row r="712" spans="19:19" hidden="1" x14ac:dyDescent="0.25">
      <c r="S712" s="205"/>
    </row>
    <row r="713" spans="19:19" hidden="1" x14ac:dyDescent="0.25">
      <c r="S713" s="205"/>
    </row>
    <row r="714" spans="19:19" hidden="1" x14ac:dyDescent="0.25">
      <c r="S714" s="205"/>
    </row>
    <row r="715" spans="19:19" hidden="1" x14ac:dyDescent="0.25">
      <c r="S715" s="205"/>
    </row>
    <row r="716" spans="19:19" hidden="1" x14ac:dyDescent="0.25">
      <c r="S716" s="205"/>
    </row>
  </sheetData>
  <sheetProtection algorithmName="SHA-512" hashValue="p++Ixd2grAiwZfCX+xO9Zcbd3SjN9EwhiKFHSQOysZ+5H8NrK+3Zoon1G9O8v3R6mQD9xbFawKpPyqqCfkTBqw==" saltValue="4IDe1plvjKxQkrLXsOxfIg==" spinCount="100000" sheet="1" objects="1" scenarios="1"/>
  <mergeCells count="28">
    <mergeCell ref="B12:Q12"/>
    <mergeCell ref="G20:H20"/>
    <mergeCell ref="I20:J20"/>
    <mergeCell ref="K20:L20"/>
    <mergeCell ref="B15:Q15"/>
    <mergeCell ref="B17:Q17"/>
    <mergeCell ref="G18:H18"/>
    <mergeCell ref="I18:J18"/>
    <mergeCell ref="K18:L18"/>
    <mergeCell ref="G19:H19"/>
    <mergeCell ref="I19:J19"/>
    <mergeCell ref="K19:L19"/>
    <mergeCell ref="R1:R17"/>
    <mergeCell ref="A1:A17"/>
    <mergeCell ref="B16:Q16"/>
    <mergeCell ref="B13:Q13"/>
    <mergeCell ref="B9:Q9"/>
    <mergeCell ref="B14:Q14"/>
    <mergeCell ref="K1:Q1"/>
    <mergeCell ref="B2:Q2"/>
    <mergeCell ref="B3:Q3"/>
    <mergeCell ref="B4:Q4"/>
    <mergeCell ref="B5:Q5"/>
    <mergeCell ref="B6:Q6"/>
    <mergeCell ref="B7:Q7"/>
    <mergeCell ref="B8:Q8"/>
    <mergeCell ref="B10:Q10"/>
    <mergeCell ref="B11:Q11"/>
  </mergeCells>
  <printOptions horizontalCentered="1"/>
  <pageMargins left="0.7" right="0.7" top="0.75" bottom="0.75" header="0.3" footer="0.3"/>
  <pageSetup scale="70" orientation="portrait" horizontalDpi="4294967295" verticalDpi="4294967295" r:id="rId1"/>
  <headerFooter>
    <oddFooter>&amp;L&amp;"Times New Roman,Regular"&amp;8&amp;D&amp;R&amp;"Times New Roman,Regular"&amp;8Title III, Part A
Individual Application</oddFooter>
  </headerFooter>
  <colBreaks count="1" manualBreakCount="1">
    <brk id="18"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CA911-F693-4EFC-854C-10B22A48F646}">
  <sheetPr codeName="Sheet8"/>
  <dimension ref="A1:Z717"/>
  <sheetViews>
    <sheetView showGridLines="0" zoomScaleNormal="100" workbookViewId="0">
      <selection activeCell="F51" sqref="F51:G51"/>
    </sheetView>
  </sheetViews>
  <sheetFormatPr defaultColWidth="0" defaultRowHeight="13.2" zeroHeight="1" x14ac:dyDescent="0.25"/>
  <cols>
    <col min="1" max="1" width="1.44140625" style="197" customWidth="1"/>
    <col min="2" max="3" width="9.109375" style="197" customWidth="1"/>
    <col min="4" max="4" width="14.5546875" style="197" customWidth="1"/>
    <col min="5" max="6" width="9.109375" style="197" customWidth="1"/>
    <col min="7" max="7" width="1.88671875" style="197" customWidth="1"/>
    <col min="8" max="8" width="4.5546875" style="197" customWidth="1"/>
    <col min="9" max="9" width="12.5546875" style="197" bestFit="1" customWidth="1"/>
    <col min="10" max="10" width="9.109375" style="197" customWidth="1"/>
    <col min="11" max="11" width="10" style="197" customWidth="1"/>
    <col min="12" max="12" width="13.44140625" style="197" customWidth="1"/>
    <col min="13" max="13" width="7.44140625" style="197" customWidth="1"/>
    <col min="14" max="14" width="11.109375" style="197" customWidth="1"/>
    <col min="15" max="15" width="10.33203125" style="197" customWidth="1"/>
    <col min="16" max="17" width="9.109375" style="197" customWidth="1"/>
    <col min="18" max="18" width="10" style="197" bestFit="1" customWidth="1"/>
    <col min="19" max="20" width="16.44140625" style="197" customWidth="1"/>
    <col min="21" max="22" width="15.6640625" style="197" customWidth="1"/>
    <col min="23" max="23" width="1.44140625" style="197" customWidth="1"/>
    <col min="24" max="24" width="20.44140625" style="197" customWidth="1"/>
    <col min="25" max="26" width="0" style="197" hidden="1" customWidth="1"/>
    <col min="27" max="16384" width="9.109375" style="197" hidden="1"/>
  </cols>
  <sheetData>
    <row r="1" spans="1:24" ht="12.75" customHeight="1" x14ac:dyDescent="0.25">
      <c r="A1" s="296"/>
      <c r="B1" s="237" t="str">
        <f>'Main Page'!$G$9</f>
        <v>2026-2027</v>
      </c>
      <c r="C1" s="238"/>
      <c r="D1" s="238" t="s">
        <v>49</v>
      </c>
      <c r="E1" s="238" t="str">
        <f>'Main Page'!$F$13</f>
        <v>Albemarle County Public Schools</v>
      </c>
      <c r="F1" s="238"/>
      <c r="G1" s="239"/>
      <c r="H1" s="239"/>
      <c r="I1" s="238" t="s">
        <v>48</v>
      </c>
      <c r="J1" s="240">
        <f>'Main Page'!$F$14</f>
        <v>2</v>
      </c>
      <c r="K1" s="446" t="str">
        <f>'Main Page'!$B$6</f>
        <v xml:space="preserve">Title III, Part A, Language Instruction for English Learners and Immigrant Students </v>
      </c>
      <c r="L1" s="446"/>
      <c r="M1" s="446"/>
      <c r="N1" s="446"/>
      <c r="O1" s="446"/>
      <c r="P1" s="446"/>
      <c r="Q1" s="446"/>
      <c r="R1" s="241"/>
      <c r="S1" s="241"/>
      <c r="T1" s="241"/>
      <c r="U1" s="241"/>
      <c r="V1" s="241"/>
      <c r="W1" s="296"/>
      <c r="X1" s="196"/>
    </row>
    <row r="2" spans="1:24" ht="20.25" customHeight="1" thickBot="1" x14ac:dyDescent="0.3">
      <c r="A2" s="296"/>
      <c r="B2" s="447" t="s">
        <v>294</v>
      </c>
      <c r="C2" s="447"/>
      <c r="D2" s="447"/>
      <c r="E2" s="447"/>
      <c r="F2" s="447"/>
      <c r="G2" s="447"/>
      <c r="H2" s="447"/>
      <c r="I2" s="447"/>
      <c r="J2" s="447"/>
      <c r="K2" s="447"/>
      <c r="L2" s="447"/>
      <c r="M2" s="447"/>
      <c r="N2" s="447"/>
      <c r="O2" s="447"/>
      <c r="P2" s="447"/>
      <c r="Q2" s="447"/>
      <c r="R2" s="447"/>
      <c r="S2" s="447"/>
      <c r="T2" s="447"/>
      <c r="U2" s="447"/>
      <c r="V2" s="447"/>
      <c r="W2" s="296"/>
      <c r="X2" s="196"/>
    </row>
    <row r="3" spans="1:24" ht="13.8" x14ac:dyDescent="0.25">
      <c r="A3" s="296"/>
      <c r="B3" s="826"/>
      <c r="C3" s="826"/>
      <c r="D3" s="826"/>
      <c r="E3" s="826"/>
      <c r="F3" s="826"/>
      <c r="G3" s="826"/>
      <c r="H3" s="826"/>
      <c r="I3" s="826"/>
      <c r="J3" s="826"/>
      <c r="K3" s="826"/>
      <c r="L3" s="826"/>
      <c r="M3" s="826"/>
      <c r="N3" s="826"/>
      <c r="O3" s="826"/>
      <c r="P3" s="826"/>
      <c r="Q3" s="826"/>
      <c r="R3" s="826"/>
      <c r="S3" s="826"/>
      <c r="T3" s="826"/>
      <c r="U3" s="826"/>
      <c r="V3" s="826"/>
      <c r="W3" s="296"/>
      <c r="X3" s="196"/>
    </row>
    <row r="4" spans="1:24" ht="28.5" customHeight="1" x14ac:dyDescent="0.25">
      <c r="A4" s="296"/>
      <c r="B4" s="426" t="s">
        <v>295</v>
      </c>
      <c r="C4" s="426"/>
      <c r="D4" s="426"/>
      <c r="E4" s="426"/>
      <c r="F4" s="426"/>
      <c r="G4" s="426"/>
      <c r="H4" s="426"/>
      <c r="I4" s="426"/>
      <c r="J4" s="426"/>
      <c r="K4" s="426"/>
      <c r="L4" s="426"/>
      <c r="M4" s="426"/>
      <c r="N4" s="426"/>
      <c r="O4" s="426"/>
      <c r="P4" s="426"/>
      <c r="Q4" s="426"/>
      <c r="R4" s="426"/>
      <c r="S4" s="426"/>
      <c r="T4" s="426"/>
      <c r="U4" s="426"/>
      <c r="V4" s="426"/>
      <c r="W4" s="296"/>
      <c r="X4" s="196"/>
    </row>
    <row r="5" spans="1:24" x14ac:dyDescent="0.25">
      <c r="A5" s="296"/>
      <c r="B5" s="828"/>
      <c r="C5" s="828"/>
      <c r="D5" s="828"/>
      <c r="E5" s="828"/>
      <c r="F5" s="828"/>
      <c r="G5" s="828"/>
      <c r="H5" s="828"/>
      <c r="I5" s="828"/>
      <c r="J5" s="828"/>
      <c r="K5" s="828"/>
      <c r="L5" s="828"/>
      <c r="M5" s="828"/>
      <c r="N5" s="828"/>
      <c r="O5" s="828"/>
      <c r="P5" s="828"/>
      <c r="Q5" s="828"/>
      <c r="R5" s="828"/>
      <c r="S5" s="828"/>
      <c r="T5" s="828"/>
      <c r="U5" s="828"/>
      <c r="V5" s="828"/>
      <c r="W5" s="296"/>
      <c r="X5" s="196"/>
    </row>
    <row r="6" spans="1:24" x14ac:dyDescent="0.25">
      <c r="A6" s="296"/>
      <c r="B6" s="291" t="s">
        <v>18</v>
      </c>
      <c r="C6" s="880" t="str">
        <f>"How many English Learners Level 1-4.3 received services in the public school division for the " &amp; 'Main Page'!G9 &amp; " school year?"</f>
        <v>How many English Learners Level 1-4.3 received services in the public school division for the 2026-2027 school year?</v>
      </c>
      <c r="D6" s="880"/>
      <c r="E6" s="880"/>
      <c r="F6" s="880"/>
      <c r="G6" s="880"/>
      <c r="H6" s="880"/>
      <c r="I6" s="880"/>
      <c r="J6" s="880"/>
      <c r="K6" s="880"/>
      <c r="L6" s="880"/>
      <c r="M6" s="893">
        <v>1627</v>
      </c>
      <c r="N6" s="893"/>
      <c r="O6" s="394"/>
      <c r="P6" s="394"/>
      <c r="Q6" s="394"/>
      <c r="R6" s="394"/>
      <c r="S6" s="394"/>
      <c r="T6" s="394"/>
      <c r="U6" s="394"/>
      <c r="V6" s="394"/>
      <c r="W6" s="296"/>
      <c r="X6" s="196"/>
    </row>
    <row r="7" spans="1:24" x14ac:dyDescent="0.25">
      <c r="A7" s="296"/>
      <c r="B7" s="828"/>
      <c r="C7" s="828"/>
      <c r="D7" s="828"/>
      <c r="E7" s="828"/>
      <c r="F7" s="828"/>
      <c r="G7" s="828"/>
      <c r="H7" s="828"/>
      <c r="I7" s="828"/>
      <c r="J7" s="828"/>
      <c r="K7" s="828"/>
      <c r="L7" s="828"/>
      <c r="M7" s="828"/>
      <c r="N7" s="828"/>
      <c r="O7" s="828"/>
      <c r="P7" s="828"/>
      <c r="Q7" s="828"/>
      <c r="R7" s="828"/>
      <c r="S7" s="828"/>
      <c r="T7" s="828"/>
      <c r="U7" s="828"/>
      <c r="V7" s="828"/>
      <c r="W7" s="296"/>
      <c r="X7" s="196"/>
    </row>
    <row r="8" spans="1:24" ht="12.75" customHeight="1" x14ac:dyDescent="0.25">
      <c r="A8" s="296"/>
      <c r="B8" s="297" t="s">
        <v>42</v>
      </c>
      <c r="C8" s="395" t="s">
        <v>562</v>
      </c>
      <c r="D8" s="395"/>
      <c r="E8" s="395"/>
      <c r="F8" s="395"/>
      <c r="G8" s="395"/>
      <c r="H8" s="395"/>
      <c r="I8" s="395"/>
      <c r="J8" s="395"/>
      <c r="K8" s="395"/>
      <c r="L8" s="395"/>
      <c r="M8" s="395"/>
      <c r="N8" s="395"/>
      <c r="O8" s="395"/>
      <c r="P8" s="395"/>
      <c r="Q8" s="395"/>
      <c r="R8" s="395"/>
      <c r="S8" s="395"/>
      <c r="T8" s="395"/>
      <c r="U8" s="395"/>
      <c r="V8" s="395"/>
      <c r="W8" s="296"/>
      <c r="X8" s="196"/>
    </row>
    <row r="9" spans="1:24" ht="12.75" customHeight="1" x14ac:dyDescent="0.25">
      <c r="A9" s="296"/>
      <c r="B9" s="299"/>
      <c r="C9" s="16" t="s">
        <v>666</v>
      </c>
      <c r="D9" s="898" t="s">
        <v>296</v>
      </c>
      <c r="E9" s="899"/>
      <c r="F9" s="899"/>
      <c r="G9" s="899"/>
      <c r="H9" s="899"/>
      <c r="I9" s="899"/>
      <c r="J9" s="899"/>
      <c r="K9" s="899"/>
      <c r="L9" s="900"/>
      <c r="M9" s="9"/>
      <c r="N9" s="898" t="s">
        <v>297</v>
      </c>
      <c r="O9" s="899"/>
      <c r="P9" s="899"/>
      <c r="Q9" s="899"/>
      <c r="R9" s="899"/>
      <c r="S9" s="899"/>
      <c r="T9" s="899"/>
      <c r="U9" s="899"/>
      <c r="V9" s="899"/>
      <c r="W9" s="296"/>
      <c r="X9" s="196"/>
    </row>
    <row r="10" spans="1:24" x14ac:dyDescent="0.25">
      <c r="A10" s="296"/>
      <c r="B10" s="828"/>
      <c r="C10" s="828"/>
      <c r="D10" s="828"/>
      <c r="E10" s="828"/>
      <c r="F10" s="828"/>
      <c r="G10" s="828"/>
      <c r="H10" s="828"/>
      <c r="I10" s="828"/>
      <c r="J10" s="828"/>
      <c r="K10" s="828"/>
      <c r="L10" s="828"/>
      <c r="M10" s="828"/>
      <c r="N10" s="828"/>
      <c r="O10" s="828"/>
      <c r="P10" s="828"/>
      <c r="Q10" s="828"/>
      <c r="R10" s="828"/>
      <c r="S10" s="828"/>
      <c r="T10" s="828"/>
      <c r="U10" s="828"/>
      <c r="V10" s="828"/>
      <c r="W10" s="296"/>
      <c r="X10" s="196"/>
    </row>
    <row r="11" spans="1:24" x14ac:dyDescent="0.25">
      <c r="A11" s="296"/>
      <c r="B11" s="297" t="s">
        <v>19</v>
      </c>
      <c r="C11" s="426" t="s">
        <v>298</v>
      </c>
      <c r="D11" s="426"/>
      <c r="E11" s="426"/>
      <c r="F11" s="426"/>
      <c r="G11" s="426"/>
      <c r="H11" s="426"/>
      <c r="I11" s="426"/>
      <c r="J11" s="426"/>
      <c r="K11" s="426"/>
      <c r="L11" s="426"/>
      <c r="M11" s="426"/>
      <c r="N11" s="426"/>
      <c r="O11" s="426"/>
      <c r="P11" s="426"/>
      <c r="Q11" s="426"/>
      <c r="R11" s="426"/>
      <c r="S11" s="426"/>
      <c r="T11" s="426"/>
      <c r="U11" s="426"/>
      <c r="V11" s="426"/>
      <c r="W11" s="296"/>
      <c r="X11" s="196"/>
    </row>
    <row r="12" spans="1:24" x14ac:dyDescent="0.25">
      <c r="A12" s="296"/>
      <c r="B12" s="238"/>
      <c r="C12" s="16"/>
      <c r="D12" s="884" t="s">
        <v>299</v>
      </c>
      <c r="E12" s="885"/>
      <c r="F12" s="885"/>
      <c r="G12" s="885"/>
      <c r="H12" s="885"/>
      <c r="I12" s="885"/>
      <c r="J12" s="885"/>
      <c r="K12" s="885"/>
      <c r="L12" s="886"/>
      <c r="M12" s="9"/>
      <c r="N12" s="298" t="s">
        <v>302</v>
      </c>
      <c r="O12" s="883"/>
      <c r="P12" s="883"/>
      <c r="Q12" s="883"/>
      <c r="R12" s="883"/>
      <c r="S12" s="883"/>
      <c r="T12" s="883"/>
      <c r="U12" s="883"/>
      <c r="V12" s="883"/>
      <c r="W12" s="296"/>
      <c r="X12" s="196"/>
    </row>
    <row r="13" spans="1:24" x14ac:dyDescent="0.25">
      <c r="A13" s="296"/>
      <c r="B13" s="828"/>
      <c r="C13" s="828"/>
      <c r="D13" s="828"/>
      <c r="E13" s="828"/>
      <c r="F13" s="828"/>
      <c r="G13" s="828"/>
      <c r="H13" s="828"/>
      <c r="I13" s="828"/>
      <c r="J13" s="828"/>
      <c r="K13" s="828"/>
      <c r="L13" s="828"/>
      <c r="M13" s="828"/>
      <c r="N13" s="828"/>
      <c r="O13" s="828"/>
      <c r="P13" s="828"/>
      <c r="Q13" s="828"/>
      <c r="R13" s="828"/>
      <c r="S13" s="828"/>
      <c r="T13" s="828"/>
      <c r="U13" s="828"/>
      <c r="V13" s="828"/>
      <c r="W13" s="296"/>
      <c r="X13" s="196"/>
    </row>
    <row r="14" spans="1:24" x14ac:dyDescent="0.25">
      <c r="A14" s="296"/>
      <c r="B14" s="238"/>
      <c r="C14" s="16" t="s">
        <v>666</v>
      </c>
      <c r="D14" s="884" t="s">
        <v>300</v>
      </c>
      <c r="E14" s="885"/>
      <c r="F14" s="885"/>
      <c r="G14" s="885"/>
      <c r="H14" s="885"/>
      <c r="I14" s="885"/>
      <c r="J14" s="885"/>
      <c r="K14" s="885"/>
      <c r="L14" s="886"/>
      <c r="M14" s="9" t="s">
        <v>666</v>
      </c>
      <c r="N14" s="882" t="s">
        <v>303</v>
      </c>
      <c r="O14" s="883"/>
      <c r="P14" s="883"/>
      <c r="Q14" s="883"/>
      <c r="R14" s="883"/>
      <c r="S14" s="883"/>
      <c r="T14" s="883"/>
      <c r="U14" s="883"/>
      <c r="V14" s="883"/>
      <c r="W14" s="296"/>
      <c r="X14" s="196"/>
    </row>
    <row r="15" spans="1:24" x14ac:dyDescent="0.25">
      <c r="A15" s="296"/>
      <c r="B15" s="828"/>
      <c r="C15" s="828"/>
      <c r="D15" s="828"/>
      <c r="E15" s="828"/>
      <c r="F15" s="828"/>
      <c r="G15" s="828"/>
      <c r="H15" s="828"/>
      <c r="I15" s="828"/>
      <c r="J15" s="828"/>
      <c r="K15" s="828"/>
      <c r="L15" s="828"/>
      <c r="M15" s="828"/>
      <c r="N15" s="828"/>
      <c r="O15" s="828"/>
      <c r="P15" s="828"/>
      <c r="Q15" s="828"/>
      <c r="R15" s="828"/>
      <c r="S15" s="828"/>
      <c r="T15" s="828"/>
      <c r="U15" s="828"/>
      <c r="V15" s="828"/>
      <c r="W15" s="296"/>
      <c r="X15" s="196"/>
    </row>
    <row r="16" spans="1:24" x14ac:dyDescent="0.25">
      <c r="A16" s="296"/>
      <c r="B16" s="243"/>
      <c r="C16" s="16"/>
      <c r="D16" s="884" t="s">
        <v>301</v>
      </c>
      <c r="E16" s="885"/>
      <c r="F16" s="885"/>
      <c r="G16" s="885"/>
      <c r="H16" s="885"/>
      <c r="I16" s="885"/>
      <c r="J16" s="885"/>
      <c r="K16" s="885"/>
      <c r="L16" s="886"/>
      <c r="M16" s="9" t="s">
        <v>666</v>
      </c>
      <c r="N16" s="884" t="s">
        <v>304</v>
      </c>
      <c r="O16" s="885"/>
      <c r="P16" s="901" t="s">
        <v>707</v>
      </c>
      <c r="Q16" s="901"/>
      <c r="R16" s="901"/>
      <c r="S16" s="901"/>
      <c r="T16" s="339"/>
      <c r="U16" s="881"/>
      <c r="V16" s="881"/>
      <c r="W16" s="296"/>
      <c r="X16" s="196"/>
    </row>
    <row r="17" spans="1:24" x14ac:dyDescent="0.25">
      <c r="A17" s="296"/>
      <c r="B17" s="828"/>
      <c r="C17" s="828"/>
      <c r="D17" s="828"/>
      <c r="E17" s="828"/>
      <c r="F17" s="828"/>
      <c r="G17" s="828"/>
      <c r="H17" s="828"/>
      <c r="I17" s="828"/>
      <c r="J17" s="828"/>
      <c r="K17" s="828"/>
      <c r="L17" s="828"/>
      <c r="M17" s="828"/>
      <c r="N17" s="828"/>
      <c r="O17" s="828"/>
      <c r="P17" s="828"/>
      <c r="Q17" s="828"/>
      <c r="R17" s="828"/>
      <c r="S17" s="828"/>
      <c r="T17" s="828"/>
      <c r="U17" s="828"/>
      <c r="V17" s="828"/>
      <c r="W17" s="296"/>
      <c r="X17" s="196"/>
    </row>
    <row r="18" spans="1:24" x14ac:dyDescent="0.25">
      <c r="A18" s="296"/>
      <c r="B18" s="291" t="s">
        <v>45</v>
      </c>
      <c r="C18" s="879" t="s">
        <v>305</v>
      </c>
      <c r="D18" s="879"/>
      <c r="E18" s="879"/>
      <c r="F18" s="879"/>
      <c r="G18" s="879"/>
      <c r="H18" s="879"/>
      <c r="I18" s="879"/>
      <c r="J18" s="879"/>
      <c r="K18" s="879"/>
      <c r="L18" s="879"/>
      <c r="M18" s="879"/>
      <c r="N18" s="879"/>
      <c r="O18" s="879"/>
      <c r="P18" s="879"/>
      <c r="Q18" s="879"/>
      <c r="R18" s="879"/>
      <c r="S18" s="879"/>
      <c r="T18" s="879"/>
      <c r="U18" s="879"/>
      <c r="V18" s="879"/>
      <c r="W18" s="296"/>
      <c r="X18" s="196"/>
    </row>
    <row r="19" spans="1:24" ht="15" customHeight="1" x14ac:dyDescent="0.25">
      <c r="A19" s="296"/>
      <c r="B19" s="295"/>
      <c r="C19" s="228" t="s">
        <v>306</v>
      </c>
      <c r="D19" s="229"/>
      <c r="E19" s="229"/>
      <c r="F19" s="229"/>
      <c r="G19" s="229"/>
      <c r="H19" s="229"/>
      <c r="I19" s="230"/>
      <c r="J19" s="887">
        <f>Budget!H34</f>
        <v>171387.31</v>
      </c>
      <c r="K19" s="888"/>
      <c r="L19" s="888"/>
      <c r="M19" s="888"/>
      <c r="N19" s="888"/>
      <c r="O19" s="888"/>
      <c r="P19" s="889"/>
      <c r="Q19" s="296"/>
      <c r="R19" s="296"/>
      <c r="S19" s="296"/>
      <c r="T19" s="296"/>
      <c r="U19" s="296"/>
      <c r="V19" s="296"/>
      <c r="W19" s="296"/>
      <c r="X19" s="196"/>
    </row>
    <row r="20" spans="1:24" ht="15" customHeight="1" x14ac:dyDescent="0.25">
      <c r="A20" s="296"/>
      <c r="B20" s="295"/>
      <c r="C20" s="228" t="s">
        <v>307</v>
      </c>
      <c r="D20" s="229"/>
      <c r="E20" s="229"/>
      <c r="F20" s="229"/>
      <c r="G20" s="229"/>
      <c r="H20" s="229"/>
      <c r="I20" s="230"/>
      <c r="J20" s="887">
        <f>(J19)*(H73/(M6+H73))</f>
        <v>0</v>
      </c>
      <c r="K20" s="888"/>
      <c r="L20" s="888"/>
      <c r="M20" s="888"/>
      <c r="N20" s="888"/>
      <c r="O20" s="888"/>
      <c r="P20" s="889"/>
      <c r="Q20" s="296"/>
      <c r="R20" s="296"/>
      <c r="S20" s="296"/>
      <c r="T20" s="296"/>
      <c r="U20" s="296"/>
      <c r="V20" s="296"/>
      <c r="W20" s="296"/>
      <c r="X20" s="196"/>
    </row>
    <row r="21" spans="1:24" ht="15" customHeight="1" x14ac:dyDescent="0.25">
      <c r="A21" s="296"/>
      <c r="B21" s="295"/>
      <c r="C21" s="228" t="s">
        <v>308</v>
      </c>
      <c r="D21" s="229"/>
      <c r="E21" s="229"/>
      <c r="F21" s="229"/>
      <c r="G21" s="229"/>
      <c r="H21" s="229"/>
      <c r="I21" s="230"/>
      <c r="J21" s="890"/>
      <c r="K21" s="891"/>
      <c r="L21" s="891"/>
      <c r="M21" s="891"/>
      <c r="N21" s="891"/>
      <c r="O21" s="891"/>
      <c r="P21" s="892"/>
      <c r="Q21" s="296"/>
      <c r="R21" s="296"/>
      <c r="S21" s="296"/>
      <c r="T21" s="296"/>
      <c r="U21" s="296"/>
      <c r="V21" s="296"/>
      <c r="W21" s="296"/>
      <c r="X21" s="196"/>
    </row>
    <row r="22" spans="1:24" ht="15" customHeight="1" x14ac:dyDescent="0.25">
      <c r="A22" s="296"/>
      <c r="B22" s="295"/>
      <c r="C22" s="228" t="s">
        <v>309</v>
      </c>
      <c r="D22" s="229"/>
      <c r="E22" s="229"/>
      <c r="F22" s="229"/>
      <c r="G22" s="229"/>
      <c r="H22" s="229"/>
      <c r="I22" s="230"/>
      <c r="J22" s="887">
        <f>J20+J21</f>
        <v>0</v>
      </c>
      <c r="K22" s="888"/>
      <c r="L22" s="888"/>
      <c r="M22" s="888"/>
      <c r="N22" s="888"/>
      <c r="O22" s="888"/>
      <c r="P22" s="889"/>
      <c r="Q22" s="296"/>
      <c r="R22" s="296"/>
      <c r="S22" s="296"/>
      <c r="T22" s="296"/>
      <c r="U22" s="296"/>
      <c r="V22" s="296"/>
      <c r="W22" s="296"/>
      <c r="X22" s="196"/>
    </row>
    <row r="23" spans="1:24" x14ac:dyDescent="0.25">
      <c r="A23" s="296"/>
      <c r="B23" s="828"/>
      <c r="C23" s="828"/>
      <c r="D23" s="828"/>
      <c r="E23" s="828"/>
      <c r="F23" s="828"/>
      <c r="G23" s="828"/>
      <c r="H23" s="828"/>
      <c r="I23" s="828"/>
      <c r="J23" s="828"/>
      <c r="K23" s="828"/>
      <c r="L23" s="828"/>
      <c r="M23" s="828"/>
      <c r="N23" s="828"/>
      <c r="O23" s="828"/>
      <c r="P23" s="828"/>
      <c r="Q23" s="828"/>
      <c r="R23" s="828"/>
      <c r="S23" s="828"/>
      <c r="T23" s="828"/>
      <c r="U23" s="828"/>
      <c r="V23" s="828"/>
      <c r="W23" s="296"/>
      <c r="X23" s="196"/>
    </row>
    <row r="24" spans="1:24" x14ac:dyDescent="0.25">
      <c r="A24" s="296"/>
      <c r="B24" s="291" t="s">
        <v>46</v>
      </c>
      <c r="C24" s="879" t="s">
        <v>310</v>
      </c>
      <c r="D24" s="879"/>
      <c r="E24" s="879"/>
      <c r="F24" s="879"/>
      <c r="G24" s="879"/>
      <c r="H24" s="879"/>
      <c r="I24" s="879"/>
      <c r="J24" s="879"/>
      <c r="K24" s="879"/>
      <c r="L24" s="879"/>
      <c r="M24" s="879"/>
      <c r="N24" s="879"/>
      <c r="O24" s="879"/>
      <c r="P24" s="879"/>
      <c r="Q24" s="879"/>
      <c r="R24" s="879"/>
      <c r="S24" s="879"/>
      <c r="T24" s="879"/>
      <c r="U24" s="879"/>
      <c r="V24" s="879"/>
      <c r="W24" s="296"/>
      <c r="X24" s="196"/>
    </row>
    <row r="25" spans="1:24" ht="15" customHeight="1" x14ac:dyDescent="0.25">
      <c r="A25" s="296"/>
      <c r="B25" s="295"/>
      <c r="C25" s="225" t="s">
        <v>306</v>
      </c>
      <c r="D25" s="226"/>
      <c r="E25" s="226"/>
      <c r="F25" s="226"/>
      <c r="G25" s="226"/>
      <c r="H25" s="226"/>
      <c r="I25" s="227"/>
      <c r="J25" s="902">
        <f>SUM(Transferability!H35,Transferability!L35)</f>
        <v>0</v>
      </c>
      <c r="K25" s="903"/>
      <c r="L25" s="903"/>
      <c r="M25" s="903"/>
      <c r="N25" s="903"/>
      <c r="O25" s="903"/>
      <c r="P25" s="904"/>
      <c r="Q25" s="296"/>
      <c r="R25" s="296"/>
      <c r="S25" s="296"/>
      <c r="T25" s="296"/>
      <c r="U25" s="296"/>
      <c r="V25" s="296"/>
      <c r="W25" s="296"/>
      <c r="X25" s="196"/>
    </row>
    <row r="26" spans="1:24" ht="15" customHeight="1" x14ac:dyDescent="0.25">
      <c r="A26" s="296"/>
      <c r="B26" s="295"/>
      <c r="C26" s="225" t="s">
        <v>307</v>
      </c>
      <c r="D26" s="226"/>
      <c r="E26" s="226"/>
      <c r="F26" s="226"/>
      <c r="G26" s="226"/>
      <c r="H26" s="226"/>
      <c r="I26" s="227"/>
      <c r="J26" s="902">
        <f>(J25)*(H73/(M6+H73))</f>
        <v>0</v>
      </c>
      <c r="K26" s="903"/>
      <c r="L26" s="903"/>
      <c r="M26" s="903"/>
      <c r="N26" s="903"/>
      <c r="O26" s="903"/>
      <c r="P26" s="904"/>
      <c r="Q26" s="296"/>
      <c r="R26" s="296"/>
      <c r="S26" s="296"/>
      <c r="T26" s="296"/>
      <c r="U26" s="296"/>
      <c r="V26" s="296"/>
      <c r="W26" s="296"/>
      <c r="X26" s="196"/>
    </row>
    <row r="27" spans="1:24" x14ac:dyDescent="0.25">
      <c r="A27" s="296"/>
      <c r="B27" s="828"/>
      <c r="C27" s="828"/>
      <c r="D27" s="828"/>
      <c r="E27" s="828"/>
      <c r="F27" s="828"/>
      <c r="G27" s="828"/>
      <c r="H27" s="828"/>
      <c r="I27" s="828"/>
      <c r="J27" s="828"/>
      <c r="K27" s="828"/>
      <c r="L27" s="828"/>
      <c r="M27" s="828"/>
      <c r="N27" s="828"/>
      <c r="O27" s="828"/>
      <c r="P27" s="828"/>
      <c r="Q27" s="828"/>
      <c r="R27" s="828"/>
      <c r="S27" s="828"/>
      <c r="T27" s="828"/>
      <c r="U27" s="828"/>
      <c r="V27" s="828"/>
      <c r="W27" s="296"/>
      <c r="X27" s="196"/>
    </row>
    <row r="28" spans="1:24" x14ac:dyDescent="0.25">
      <c r="A28" s="296"/>
      <c r="B28" s="394" t="s">
        <v>112</v>
      </c>
      <c r="C28" s="394"/>
      <c r="D28" s="394"/>
      <c r="E28" s="394"/>
      <c r="F28" s="394"/>
      <c r="G28" s="394"/>
      <c r="H28" s="394"/>
      <c r="I28" s="394"/>
      <c r="J28" s="394"/>
      <c r="K28" s="394"/>
      <c r="L28" s="394"/>
      <c r="M28" s="394"/>
      <c r="N28" s="394"/>
      <c r="O28" s="394"/>
      <c r="P28" s="394"/>
      <c r="Q28" s="394"/>
      <c r="R28" s="394"/>
      <c r="S28" s="394"/>
      <c r="T28" s="394"/>
      <c r="U28" s="394"/>
      <c r="V28" s="394"/>
      <c r="W28" s="296"/>
      <c r="X28" s="196"/>
    </row>
    <row r="29" spans="1:24" ht="31.5" customHeight="1" x14ac:dyDescent="0.25">
      <c r="A29" s="296"/>
      <c r="B29" s="237" t="str">
        <f>'Main Page'!$G$9</f>
        <v>2026-2027</v>
      </c>
      <c r="C29" s="238"/>
      <c r="D29" s="238" t="s">
        <v>49</v>
      </c>
      <c r="E29" s="238" t="str">
        <f>'Main Page'!$F$13</f>
        <v>Albemarle County Public Schools</v>
      </c>
      <c r="F29" s="238"/>
      <c r="G29" s="239"/>
      <c r="H29" s="239"/>
      <c r="I29" s="238" t="s">
        <v>48</v>
      </c>
      <c r="J29" s="240">
        <f>'Main Page'!$F$14</f>
        <v>2</v>
      </c>
      <c r="K29" s="289" t="str">
        <f>'Main Page'!$B$6</f>
        <v xml:space="preserve">Title III, Part A, Language Instruction for English Learners and Immigrant Students </v>
      </c>
      <c r="L29" s="290"/>
      <c r="M29" s="290"/>
      <c r="N29" s="290"/>
      <c r="O29" s="290"/>
      <c r="P29" s="290"/>
      <c r="Q29" s="290"/>
      <c r="R29" s="241"/>
      <c r="S29" s="241"/>
      <c r="T29" s="241"/>
      <c r="U29" s="241"/>
      <c r="V29" s="241"/>
      <c r="W29" s="296"/>
      <c r="X29" s="196"/>
    </row>
    <row r="30" spans="1:24" ht="26.25" customHeight="1" thickBot="1" x14ac:dyDescent="0.3">
      <c r="A30" s="296"/>
      <c r="B30" s="447" t="s">
        <v>311</v>
      </c>
      <c r="C30" s="447"/>
      <c r="D30" s="447"/>
      <c r="E30" s="447"/>
      <c r="F30" s="447"/>
      <c r="G30" s="447"/>
      <c r="H30" s="447"/>
      <c r="I30" s="447"/>
      <c r="J30" s="447"/>
      <c r="K30" s="447"/>
      <c r="L30" s="447"/>
      <c r="M30" s="447"/>
      <c r="N30" s="447"/>
      <c r="O30" s="447"/>
      <c r="P30" s="447"/>
      <c r="Q30" s="447"/>
      <c r="R30" s="447"/>
      <c r="S30" s="447"/>
      <c r="T30" s="447"/>
      <c r="U30" s="447"/>
      <c r="V30" s="447"/>
      <c r="W30" s="296"/>
      <c r="X30" s="196"/>
    </row>
    <row r="31" spans="1:24" ht="22.5" customHeight="1" x14ac:dyDescent="0.25">
      <c r="A31" s="296"/>
      <c r="B31" s="337" t="s">
        <v>58</v>
      </c>
      <c r="C31" s="866" t="str">
        <f>"For the  " &amp; $B$1 &amp; " award year, enter the estimated private school-set aside onto the Title III Budget tab under the (Budget for  " &amp; $B$1 &amp; ")  column in the appropriate object codes on the (Private School Set-Aside) lines. "</f>
        <v xml:space="preserve">For the  2026-2027 award year, enter the estimated private school-set aside onto the Title III Budget tab under the (Budget for  2026-2027)  column in the appropriate object codes on the (Private School Set-Aside) lines. </v>
      </c>
      <c r="D31" s="866"/>
      <c r="E31" s="866"/>
      <c r="F31" s="866"/>
      <c r="G31" s="866"/>
      <c r="H31" s="866"/>
      <c r="I31" s="866"/>
      <c r="J31" s="866"/>
      <c r="K31" s="866"/>
      <c r="L31" s="866"/>
      <c r="M31" s="866"/>
      <c r="N31" s="866"/>
      <c r="O31" s="866"/>
      <c r="P31" s="866"/>
      <c r="Q31" s="866"/>
      <c r="R31" s="866"/>
      <c r="S31" s="866"/>
      <c r="T31" s="866"/>
      <c r="U31" s="866"/>
      <c r="V31" s="866"/>
      <c r="W31" s="296"/>
      <c r="X31" s="196"/>
    </row>
    <row r="32" spans="1:24" x14ac:dyDescent="0.25">
      <c r="A32" s="296"/>
      <c r="B32" s="291"/>
      <c r="C32" s="426" t="str">
        <f>"On the Budget Detail pages, list the amounts in the appropriate object codes in the (Private School Set-Aside for  " &amp; $B$1 &amp; ")  lines."</f>
        <v>On the Budget Detail pages, list the amounts in the appropriate object codes in the (Private School Set-Aside for  2026-2027)  lines.</v>
      </c>
      <c r="D32" s="426"/>
      <c r="E32" s="426"/>
      <c r="F32" s="426"/>
      <c r="G32" s="426"/>
      <c r="H32" s="426"/>
      <c r="I32" s="426"/>
      <c r="J32" s="426"/>
      <c r="K32" s="426"/>
      <c r="L32" s="426"/>
      <c r="M32" s="426"/>
      <c r="N32" s="426"/>
      <c r="O32" s="426"/>
      <c r="P32" s="426"/>
      <c r="Q32" s="426"/>
      <c r="R32" s="426"/>
      <c r="S32" s="426"/>
      <c r="T32" s="426"/>
      <c r="U32" s="426"/>
      <c r="V32" s="426"/>
      <c r="W32" s="296"/>
      <c r="X32" s="196"/>
    </row>
    <row r="33" spans="1:24" ht="7.5" customHeight="1" x14ac:dyDescent="0.25">
      <c r="A33" s="296"/>
      <c r="B33" s="828"/>
      <c r="C33" s="828"/>
      <c r="D33" s="828"/>
      <c r="E33" s="828"/>
      <c r="F33" s="828"/>
      <c r="G33" s="828"/>
      <c r="H33" s="828"/>
      <c r="I33" s="828"/>
      <c r="J33" s="828"/>
      <c r="K33" s="828"/>
      <c r="L33" s="828"/>
      <c r="M33" s="828"/>
      <c r="N33" s="828"/>
      <c r="O33" s="828"/>
      <c r="P33" s="828"/>
      <c r="Q33" s="828"/>
      <c r="R33" s="828"/>
      <c r="S33" s="828"/>
      <c r="T33" s="828"/>
      <c r="U33" s="828"/>
      <c r="V33" s="828"/>
      <c r="W33" s="296"/>
      <c r="X33" s="196"/>
    </row>
    <row r="34" spans="1:24" ht="84" customHeight="1" x14ac:dyDescent="0.25">
      <c r="A34" s="296"/>
      <c r="B34" s="291" t="s">
        <v>59</v>
      </c>
      <c r="C34" s="426" t="s">
        <v>654</v>
      </c>
      <c r="D34" s="426"/>
      <c r="E34" s="426"/>
      <c r="F34" s="426"/>
      <c r="G34" s="426"/>
      <c r="H34" s="426"/>
      <c r="I34" s="426"/>
      <c r="J34" s="426"/>
      <c r="K34" s="426"/>
      <c r="L34" s="426"/>
      <c r="M34" s="426"/>
      <c r="N34" s="426"/>
      <c r="O34" s="426"/>
      <c r="P34" s="426"/>
      <c r="Q34" s="426"/>
      <c r="R34" s="426"/>
      <c r="S34" s="426"/>
      <c r="T34" s="426"/>
      <c r="U34" s="426"/>
      <c r="V34" s="426"/>
      <c r="W34" s="296"/>
      <c r="X34" s="196"/>
    </row>
    <row r="35" spans="1:24" x14ac:dyDescent="0.25">
      <c r="A35" s="296"/>
      <c r="B35" s="828"/>
      <c r="C35" s="828"/>
      <c r="D35" s="828"/>
      <c r="E35" s="828"/>
      <c r="F35" s="828"/>
      <c r="G35" s="828"/>
      <c r="H35" s="828"/>
      <c r="I35" s="828"/>
      <c r="J35" s="828"/>
      <c r="K35" s="828"/>
      <c r="L35" s="828"/>
      <c r="M35" s="828"/>
      <c r="N35" s="828"/>
      <c r="O35" s="828"/>
      <c r="P35" s="828"/>
      <c r="Q35" s="828"/>
      <c r="R35" s="828"/>
      <c r="S35" s="828"/>
      <c r="T35" s="828"/>
      <c r="U35" s="828"/>
      <c r="V35" s="828"/>
      <c r="W35" s="296"/>
      <c r="X35" s="196"/>
    </row>
    <row r="36" spans="1:24" ht="17.399999999999999" x14ac:dyDescent="0.3">
      <c r="A36" s="296"/>
      <c r="B36" s="894" t="s">
        <v>312</v>
      </c>
      <c r="C36" s="895"/>
      <c r="D36" s="895"/>
      <c r="E36" s="896"/>
      <c r="F36" s="894" t="s">
        <v>313</v>
      </c>
      <c r="G36" s="896"/>
      <c r="H36" s="894" t="s">
        <v>314</v>
      </c>
      <c r="I36" s="896"/>
      <c r="J36" s="897" t="s">
        <v>315</v>
      </c>
      <c r="K36" s="897"/>
      <c r="L36" s="897"/>
      <c r="M36" s="897"/>
      <c r="N36" s="897" t="s">
        <v>316</v>
      </c>
      <c r="O36" s="897"/>
      <c r="P36" s="897" t="s">
        <v>317</v>
      </c>
      <c r="Q36" s="897"/>
      <c r="R36" s="292" t="s">
        <v>631</v>
      </c>
      <c r="S36" s="292" t="s">
        <v>627</v>
      </c>
      <c r="T36" s="292" t="s">
        <v>628</v>
      </c>
      <c r="U36" s="292" t="s">
        <v>629</v>
      </c>
      <c r="V36" s="292" t="s">
        <v>659</v>
      </c>
      <c r="W36" s="296"/>
      <c r="X36" s="196"/>
    </row>
    <row r="37" spans="1:24" ht="71.25" customHeight="1" x14ac:dyDescent="0.25">
      <c r="A37" s="296"/>
      <c r="B37" s="908" t="s">
        <v>318</v>
      </c>
      <c r="C37" s="909"/>
      <c r="D37" s="909"/>
      <c r="E37" s="910"/>
      <c r="F37" s="911" t="str">
        <f>"Participation Staus for 
" &amp; 'Main Page'!G9 &amp; " Award Year? 
(Yes/No) "</f>
        <v xml:space="preserve">Participation Staus for 
2026-2027 Award Year? 
(Yes/No) </v>
      </c>
      <c r="G37" s="910"/>
      <c r="H37" s="908" t="s">
        <v>319</v>
      </c>
      <c r="I37" s="910"/>
      <c r="J37" s="923" t="s">
        <v>320</v>
      </c>
      <c r="K37" s="923"/>
      <c r="L37" s="923"/>
      <c r="M37" s="923"/>
      <c r="N37" s="923" t="str">
        <f>"Estimated Value of Services from
" &amp; 'Main Page'!G9 &amp; " Title IIIA Budget, Per School"</f>
        <v>Estimated Value of Services from
2026-2027 Title IIIA Budget, Per School</v>
      </c>
      <c r="O37" s="923"/>
      <c r="P37" s="923" t="s">
        <v>321</v>
      </c>
      <c r="Q37" s="923"/>
      <c r="R37" s="293" t="s">
        <v>630</v>
      </c>
      <c r="S37" s="293" t="s">
        <v>660</v>
      </c>
      <c r="T37" s="293" t="s">
        <v>661</v>
      </c>
      <c r="U37" s="293" t="str">
        <f>"New Set Aside Amount from the "&amp;'Main Page'!$G$9&amp;" Budget"</f>
        <v>New Set Aside Amount from the 2026-2027 Budget</v>
      </c>
      <c r="V37" s="293" t="str">
        <f>"New Set Aside Amount from the "&amp;'Main Page'!$G$9&amp;" Transferability Budget"</f>
        <v>New Set Aside Amount from the 2026-2027 Transferability Budget</v>
      </c>
      <c r="W37" s="296"/>
      <c r="X37" s="196"/>
    </row>
    <row r="38" spans="1:24" x14ac:dyDescent="0.25">
      <c r="A38" s="296"/>
      <c r="B38" s="905" t="s">
        <v>708</v>
      </c>
      <c r="C38" s="906"/>
      <c r="D38" s="906"/>
      <c r="E38" s="907"/>
      <c r="F38" s="905" t="s">
        <v>28</v>
      </c>
      <c r="G38" s="907"/>
      <c r="H38" s="905"/>
      <c r="I38" s="907"/>
      <c r="J38" s="912"/>
      <c r="K38" s="912"/>
      <c r="L38" s="912"/>
      <c r="M38" s="912"/>
      <c r="N38" s="913">
        <f>ROUND(IF(F38="Yes",H38*$D$74,0),2)</f>
        <v>0</v>
      </c>
      <c r="O38" s="913"/>
      <c r="P38" s="914">
        <f>ROUND(IF(F38="Yes",H38*$G$74,0),2)</f>
        <v>0</v>
      </c>
      <c r="Q38" s="914"/>
      <c r="R38" s="231"/>
      <c r="S38" s="231"/>
      <c r="T38" s="231"/>
      <c r="U38" s="222">
        <f>N38-S38</f>
        <v>0</v>
      </c>
      <c r="V38" s="223">
        <f>P38-T38</f>
        <v>0</v>
      </c>
      <c r="W38" s="296"/>
      <c r="X38" s="196"/>
    </row>
    <row r="39" spans="1:24" x14ac:dyDescent="0.25">
      <c r="A39" s="296"/>
      <c r="B39" s="905" t="s">
        <v>709</v>
      </c>
      <c r="C39" s="906"/>
      <c r="D39" s="906"/>
      <c r="E39" s="907"/>
      <c r="F39" s="905" t="s">
        <v>28</v>
      </c>
      <c r="G39" s="907"/>
      <c r="H39" s="905"/>
      <c r="I39" s="907"/>
      <c r="J39" s="912"/>
      <c r="K39" s="912"/>
      <c r="L39" s="912"/>
      <c r="M39" s="912"/>
      <c r="N39" s="913">
        <f t="shared" ref="N39:N72" si="0">ROUND(IF(F39="Yes",H39*$D$74,0),2)</f>
        <v>0</v>
      </c>
      <c r="O39" s="913"/>
      <c r="P39" s="914">
        <f t="shared" ref="P39:P72" si="1">ROUND(IF(F39="Yes",H39*$G$74,0),2)</f>
        <v>0</v>
      </c>
      <c r="Q39" s="914"/>
      <c r="R39" s="231"/>
      <c r="S39" s="231"/>
      <c r="T39" s="231"/>
      <c r="U39" s="222">
        <f t="shared" ref="U39:U72" si="2">N39-S39</f>
        <v>0</v>
      </c>
      <c r="V39" s="223">
        <f t="shared" ref="V39:V72" si="3">P39-T39</f>
        <v>0</v>
      </c>
      <c r="W39" s="296"/>
      <c r="X39" s="196"/>
    </row>
    <row r="40" spans="1:24" x14ac:dyDescent="0.25">
      <c r="A40" s="296"/>
      <c r="B40" s="905" t="s">
        <v>710</v>
      </c>
      <c r="C40" s="906"/>
      <c r="D40" s="906"/>
      <c r="E40" s="907"/>
      <c r="F40" s="905" t="s">
        <v>28</v>
      </c>
      <c r="G40" s="907"/>
      <c r="H40" s="905"/>
      <c r="I40" s="907"/>
      <c r="J40" s="912"/>
      <c r="K40" s="912"/>
      <c r="L40" s="912"/>
      <c r="M40" s="912"/>
      <c r="N40" s="913">
        <f t="shared" si="0"/>
        <v>0</v>
      </c>
      <c r="O40" s="913"/>
      <c r="P40" s="914">
        <f t="shared" si="1"/>
        <v>0</v>
      </c>
      <c r="Q40" s="914"/>
      <c r="R40" s="231"/>
      <c r="S40" s="231"/>
      <c r="T40" s="231"/>
      <c r="U40" s="222">
        <f t="shared" si="2"/>
        <v>0</v>
      </c>
      <c r="V40" s="223">
        <f t="shared" si="3"/>
        <v>0</v>
      </c>
      <c r="W40" s="296"/>
      <c r="X40" s="196"/>
    </row>
    <row r="41" spans="1:24" x14ac:dyDescent="0.25">
      <c r="A41" s="296"/>
      <c r="B41" s="905" t="s">
        <v>711</v>
      </c>
      <c r="C41" s="906"/>
      <c r="D41" s="906"/>
      <c r="E41" s="907"/>
      <c r="F41" s="905" t="s">
        <v>28</v>
      </c>
      <c r="G41" s="907"/>
      <c r="H41" s="905"/>
      <c r="I41" s="907"/>
      <c r="J41" s="912"/>
      <c r="K41" s="912"/>
      <c r="L41" s="912"/>
      <c r="M41" s="912"/>
      <c r="N41" s="913">
        <f t="shared" si="0"/>
        <v>0</v>
      </c>
      <c r="O41" s="913"/>
      <c r="P41" s="914">
        <f t="shared" si="1"/>
        <v>0</v>
      </c>
      <c r="Q41" s="914"/>
      <c r="R41" s="231"/>
      <c r="S41" s="231"/>
      <c r="T41" s="231"/>
      <c r="U41" s="222">
        <f t="shared" si="2"/>
        <v>0</v>
      </c>
      <c r="V41" s="223">
        <f t="shared" si="3"/>
        <v>0</v>
      </c>
      <c r="W41" s="296"/>
      <c r="X41" s="196"/>
    </row>
    <row r="42" spans="1:24" x14ac:dyDescent="0.25">
      <c r="A42" s="296"/>
      <c r="B42" s="905" t="s">
        <v>712</v>
      </c>
      <c r="C42" s="906"/>
      <c r="D42" s="906"/>
      <c r="E42" s="907"/>
      <c r="F42" s="905" t="s">
        <v>28</v>
      </c>
      <c r="G42" s="907"/>
      <c r="H42" s="905"/>
      <c r="I42" s="907"/>
      <c r="J42" s="912"/>
      <c r="K42" s="912"/>
      <c r="L42" s="912"/>
      <c r="M42" s="912"/>
      <c r="N42" s="913">
        <f t="shared" si="0"/>
        <v>0</v>
      </c>
      <c r="O42" s="913"/>
      <c r="P42" s="914">
        <f t="shared" si="1"/>
        <v>0</v>
      </c>
      <c r="Q42" s="914"/>
      <c r="R42" s="231"/>
      <c r="S42" s="231"/>
      <c r="T42" s="231"/>
      <c r="U42" s="222">
        <f t="shared" si="2"/>
        <v>0</v>
      </c>
      <c r="V42" s="223">
        <f t="shared" si="3"/>
        <v>0</v>
      </c>
      <c r="W42" s="296"/>
      <c r="X42" s="196"/>
    </row>
    <row r="43" spans="1:24" x14ac:dyDescent="0.25">
      <c r="A43" s="296"/>
      <c r="B43" s="905" t="s">
        <v>713</v>
      </c>
      <c r="C43" s="906"/>
      <c r="D43" s="906"/>
      <c r="E43" s="907"/>
      <c r="F43" s="905" t="s">
        <v>28</v>
      </c>
      <c r="G43" s="907"/>
      <c r="H43" s="905"/>
      <c r="I43" s="907"/>
      <c r="J43" s="912"/>
      <c r="K43" s="912"/>
      <c r="L43" s="912"/>
      <c r="M43" s="912"/>
      <c r="N43" s="913">
        <f t="shared" si="0"/>
        <v>0</v>
      </c>
      <c r="O43" s="913"/>
      <c r="P43" s="914">
        <f t="shared" si="1"/>
        <v>0</v>
      </c>
      <c r="Q43" s="914"/>
      <c r="R43" s="231"/>
      <c r="S43" s="231"/>
      <c r="T43" s="231"/>
      <c r="U43" s="222">
        <f t="shared" si="2"/>
        <v>0</v>
      </c>
      <c r="V43" s="223">
        <f t="shared" si="3"/>
        <v>0</v>
      </c>
      <c r="W43" s="296"/>
      <c r="X43" s="196"/>
    </row>
    <row r="44" spans="1:24" x14ac:dyDescent="0.25">
      <c r="A44" s="296"/>
      <c r="B44" s="905" t="s">
        <v>714</v>
      </c>
      <c r="C44" s="906"/>
      <c r="D44" s="906"/>
      <c r="E44" s="907"/>
      <c r="F44" s="905" t="s">
        <v>28</v>
      </c>
      <c r="G44" s="907"/>
      <c r="H44" s="905"/>
      <c r="I44" s="907"/>
      <c r="J44" s="912"/>
      <c r="K44" s="912"/>
      <c r="L44" s="912"/>
      <c r="M44" s="912"/>
      <c r="N44" s="913">
        <f t="shared" si="0"/>
        <v>0</v>
      </c>
      <c r="O44" s="913"/>
      <c r="P44" s="914">
        <f t="shared" si="1"/>
        <v>0</v>
      </c>
      <c r="Q44" s="914"/>
      <c r="R44" s="231"/>
      <c r="S44" s="231"/>
      <c r="T44" s="231"/>
      <c r="U44" s="222">
        <f t="shared" si="2"/>
        <v>0</v>
      </c>
      <c r="V44" s="223">
        <f t="shared" si="3"/>
        <v>0</v>
      </c>
      <c r="W44" s="296"/>
      <c r="X44" s="196"/>
    </row>
    <row r="45" spans="1:24" x14ac:dyDescent="0.25">
      <c r="A45" s="296"/>
      <c r="B45" s="905" t="s">
        <v>715</v>
      </c>
      <c r="C45" s="906"/>
      <c r="D45" s="906"/>
      <c r="E45" s="907"/>
      <c r="F45" s="905" t="s">
        <v>28</v>
      </c>
      <c r="G45" s="907"/>
      <c r="H45" s="905"/>
      <c r="I45" s="907"/>
      <c r="J45" s="912"/>
      <c r="K45" s="912"/>
      <c r="L45" s="912"/>
      <c r="M45" s="912"/>
      <c r="N45" s="913">
        <f t="shared" si="0"/>
        <v>0</v>
      </c>
      <c r="O45" s="913"/>
      <c r="P45" s="914">
        <f t="shared" si="1"/>
        <v>0</v>
      </c>
      <c r="Q45" s="914"/>
      <c r="R45" s="231"/>
      <c r="S45" s="231"/>
      <c r="T45" s="231"/>
      <c r="U45" s="222">
        <f t="shared" si="2"/>
        <v>0</v>
      </c>
      <c r="V45" s="223">
        <f t="shared" si="3"/>
        <v>0</v>
      </c>
      <c r="W45" s="296"/>
      <c r="X45" s="196"/>
    </row>
    <row r="46" spans="1:24" x14ac:dyDescent="0.25">
      <c r="A46" s="296"/>
      <c r="B46" s="905" t="s">
        <v>716</v>
      </c>
      <c r="C46" s="906"/>
      <c r="D46" s="906"/>
      <c r="E46" s="907"/>
      <c r="F46" s="905" t="s">
        <v>28</v>
      </c>
      <c r="G46" s="907"/>
      <c r="H46" s="905"/>
      <c r="I46" s="907"/>
      <c r="J46" s="912"/>
      <c r="K46" s="912"/>
      <c r="L46" s="912"/>
      <c r="M46" s="912"/>
      <c r="N46" s="913">
        <f t="shared" si="0"/>
        <v>0</v>
      </c>
      <c r="O46" s="913"/>
      <c r="P46" s="914">
        <f t="shared" si="1"/>
        <v>0</v>
      </c>
      <c r="Q46" s="914"/>
      <c r="R46" s="231"/>
      <c r="S46" s="231"/>
      <c r="T46" s="231"/>
      <c r="U46" s="222">
        <f t="shared" si="2"/>
        <v>0</v>
      </c>
      <c r="V46" s="223">
        <f t="shared" si="3"/>
        <v>0</v>
      </c>
      <c r="W46" s="296"/>
      <c r="X46" s="196"/>
    </row>
    <row r="47" spans="1:24" x14ac:dyDescent="0.25">
      <c r="A47" s="296"/>
      <c r="B47" s="905" t="s">
        <v>717</v>
      </c>
      <c r="C47" s="906"/>
      <c r="D47" s="906"/>
      <c r="E47" s="907"/>
      <c r="F47" s="905" t="s">
        <v>28</v>
      </c>
      <c r="G47" s="907"/>
      <c r="H47" s="905"/>
      <c r="I47" s="907"/>
      <c r="J47" s="912"/>
      <c r="K47" s="912"/>
      <c r="L47" s="912"/>
      <c r="M47" s="912"/>
      <c r="N47" s="913">
        <f t="shared" si="0"/>
        <v>0</v>
      </c>
      <c r="O47" s="913"/>
      <c r="P47" s="914">
        <f t="shared" si="1"/>
        <v>0</v>
      </c>
      <c r="Q47" s="914"/>
      <c r="R47" s="231"/>
      <c r="S47" s="231"/>
      <c r="T47" s="231"/>
      <c r="U47" s="222">
        <f t="shared" si="2"/>
        <v>0</v>
      </c>
      <c r="V47" s="223">
        <f t="shared" si="3"/>
        <v>0</v>
      </c>
      <c r="W47" s="296"/>
      <c r="X47" s="196"/>
    </row>
    <row r="48" spans="1:24" x14ac:dyDescent="0.25">
      <c r="A48" s="296"/>
      <c r="B48" s="905" t="s">
        <v>718</v>
      </c>
      <c r="C48" s="906"/>
      <c r="D48" s="906"/>
      <c r="E48" s="907"/>
      <c r="F48" s="905" t="s">
        <v>28</v>
      </c>
      <c r="G48" s="907"/>
      <c r="H48" s="905"/>
      <c r="I48" s="907"/>
      <c r="J48" s="912"/>
      <c r="K48" s="912"/>
      <c r="L48" s="912"/>
      <c r="M48" s="912"/>
      <c r="N48" s="913">
        <f t="shared" si="0"/>
        <v>0</v>
      </c>
      <c r="O48" s="913"/>
      <c r="P48" s="914">
        <f t="shared" si="1"/>
        <v>0</v>
      </c>
      <c r="Q48" s="914"/>
      <c r="R48" s="231"/>
      <c r="S48" s="231"/>
      <c r="T48" s="231"/>
      <c r="U48" s="222">
        <f t="shared" si="2"/>
        <v>0</v>
      </c>
      <c r="V48" s="223">
        <f t="shared" si="3"/>
        <v>0</v>
      </c>
      <c r="W48" s="296"/>
      <c r="X48" s="196"/>
    </row>
    <row r="49" spans="1:24" x14ac:dyDescent="0.25">
      <c r="A49" s="296"/>
      <c r="B49" s="905" t="s">
        <v>719</v>
      </c>
      <c r="C49" s="906"/>
      <c r="D49" s="906"/>
      <c r="E49" s="907"/>
      <c r="F49" s="905" t="s">
        <v>28</v>
      </c>
      <c r="G49" s="907"/>
      <c r="H49" s="905"/>
      <c r="I49" s="907"/>
      <c r="J49" s="912"/>
      <c r="K49" s="912"/>
      <c r="L49" s="912"/>
      <c r="M49" s="912"/>
      <c r="N49" s="913">
        <f t="shared" si="0"/>
        <v>0</v>
      </c>
      <c r="O49" s="913"/>
      <c r="P49" s="914">
        <f t="shared" si="1"/>
        <v>0</v>
      </c>
      <c r="Q49" s="914"/>
      <c r="R49" s="231"/>
      <c r="S49" s="231"/>
      <c r="T49" s="231"/>
      <c r="U49" s="222">
        <f t="shared" si="2"/>
        <v>0</v>
      </c>
      <c r="V49" s="223">
        <f t="shared" si="3"/>
        <v>0</v>
      </c>
      <c r="W49" s="296"/>
      <c r="X49" s="196"/>
    </row>
    <row r="50" spans="1:24" x14ac:dyDescent="0.25">
      <c r="A50" s="296"/>
      <c r="B50" s="905" t="s">
        <v>720</v>
      </c>
      <c r="C50" s="906"/>
      <c r="D50" s="906"/>
      <c r="E50" s="907"/>
      <c r="F50" s="905" t="s">
        <v>28</v>
      </c>
      <c r="G50" s="907"/>
      <c r="H50" s="905"/>
      <c r="I50" s="907"/>
      <c r="J50" s="912"/>
      <c r="K50" s="912"/>
      <c r="L50" s="912"/>
      <c r="M50" s="912"/>
      <c r="N50" s="913">
        <f t="shared" si="0"/>
        <v>0</v>
      </c>
      <c r="O50" s="913"/>
      <c r="P50" s="914">
        <f t="shared" si="1"/>
        <v>0</v>
      </c>
      <c r="Q50" s="914"/>
      <c r="R50" s="231"/>
      <c r="S50" s="231"/>
      <c r="T50" s="231"/>
      <c r="U50" s="222">
        <f t="shared" si="2"/>
        <v>0</v>
      </c>
      <c r="V50" s="223">
        <f t="shared" si="3"/>
        <v>0</v>
      </c>
      <c r="W50" s="296"/>
      <c r="X50" s="196"/>
    </row>
    <row r="51" spans="1:24" x14ac:dyDescent="0.25">
      <c r="A51" s="296"/>
      <c r="B51" s="905" t="s">
        <v>721</v>
      </c>
      <c r="C51" s="906"/>
      <c r="D51" s="906"/>
      <c r="E51" s="907"/>
      <c r="F51" s="905" t="s">
        <v>28</v>
      </c>
      <c r="G51" s="907"/>
      <c r="H51" s="905"/>
      <c r="I51" s="907"/>
      <c r="J51" s="912"/>
      <c r="K51" s="912"/>
      <c r="L51" s="912"/>
      <c r="M51" s="912"/>
      <c r="N51" s="913">
        <f t="shared" si="0"/>
        <v>0</v>
      </c>
      <c r="O51" s="913"/>
      <c r="P51" s="914">
        <f t="shared" si="1"/>
        <v>0</v>
      </c>
      <c r="Q51" s="914"/>
      <c r="R51" s="231"/>
      <c r="S51" s="231"/>
      <c r="T51" s="231"/>
      <c r="U51" s="222">
        <f t="shared" si="2"/>
        <v>0</v>
      </c>
      <c r="V51" s="223">
        <f t="shared" si="3"/>
        <v>0</v>
      </c>
      <c r="W51" s="296"/>
      <c r="X51" s="196"/>
    </row>
    <row r="52" spans="1:24" x14ac:dyDescent="0.25">
      <c r="A52" s="296"/>
      <c r="B52" s="905"/>
      <c r="C52" s="906"/>
      <c r="D52" s="906"/>
      <c r="E52" s="907"/>
      <c r="F52" s="905"/>
      <c r="G52" s="907"/>
      <c r="H52" s="905"/>
      <c r="I52" s="907"/>
      <c r="J52" s="912"/>
      <c r="K52" s="912"/>
      <c r="L52" s="912"/>
      <c r="M52" s="912"/>
      <c r="N52" s="913">
        <f t="shared" si="0"/>
        <v>0</v>
      </c>
      <c r="O52" s="913"/>
      <c r="P52" s="914">
        <f t="shared" si="1"/>
        <v>0</v>
      </c>
      <c r="Q52" s="914"/>
      <c r="R52" s="231"/>
      <c r="S52" s="231"/>
      <c r="T52" s="231"/>
      <c r="U52" s="222">
        <f t="shared" si="2"/>
        <v>0</v>
      </c>
      <c r="V52" s="223">
        <f t="shared" si="3"/>
        <v>0</v>
      </c>
      <c r="W52" s="296"/>
      <c r="X52" s="196"/>
    </row>
    <row r="53" spans="1:24" x14ac:dyDescent="0.25">
      <c r="A53" s="296"/>
      <c r="B53" s="905"/>
      <c r="C53" s="906"/>
      <c r="D53" s="906"/>
      <c r="E53" s="907"/>
      <c r="F53" s="905"/>
      <c r="G53" s="907"/>
      <c r="H53" s="905"/>
      <c r="I53" s="907"/>
      <c r="J53" s="912"/>
      <c r="K53" s="912"/>
      <c r="L53" s="912"/>
      <c r="M53" s="912"/>
      <c r="N53" s="913">
        <f t="shared" si="0"/>
        <v>0</v>
      </c>
      <c r="O53" s="913"/>
      <c r="P53" s="914">
        <f t="shared" si="1"/>
        <v>0</v>
      </c>
      <c r="Q53" s="914"/>
      <c r="R53" s="231"/>
      <c r="S53" s="231"/>
      <c r="T53" s="231"/>
      <c r="U53" s="222">
        <f t="shared" si="2"/>
        <v>0</v>
      </c>
      <c r="V53" s="223">
        <f t="shared" si="3"/>
        <v>0</v>
      </c>
      <c r="W53" s="296"/>
      <c r="X53" s="196"/>
    </row>
    <row r="54" spans="1:24" x14ac:dyDescent="0.25">
      <c r="A54" s="296"/>
      <c r="B54" s="905"/>
      <c r="C54" s="906"/>
      <c r="D54" s="906"/>
      <c r="E54" s="907"/>
      <c r="F54" s="905"/>
      <c r="G54" s="907"/>
      <c r="H54" s="905"/>
      <c r="I54" s="907"/>
      <c r="J54" s="912"/>
      <c r="K54" s="912"/>
      <c r="L54" s="912"/>
      <c r="M54" s="912"/>
      <c r="N54" s="913">
        <f t="shared" si="0"/>
        <v>0</v>
      </c>
      <c r="O54" s="913"/>
      <c r="P54" s="914">
        <f t="shared" si="1"/>
        <v>0</v>
      </c>
      <c r="Q54" s="914"/>
      <c r="R54" s="231"/>
      <c r="S54" s="231"/>
      <c r="T54" s="231"/>
      <c r="U54" s="222">
        <f t="shared" si="2"/>
        <v>0</v>
      </c>
      <c r="V54" s="223">
        <f t="shared" si="3"/>
        <v>0</v>
      </c>
      <c r="W54" s="296"/>
      <c r="X54" s="196"/>
    </row>
    <row r="55" spans="1:24" x14ac:dyDescent="0.25">
      <c r="A55" s="296"/>
      <c r="B55" s="905"/>
      <c r="C55" s="906"/>
      <c r="D55" s="906"/>
      <c r="E55" s="907"/>
      <c r="F55" s="905"/>
      <c r="G55" s="907"/>
      <c r="H55" s="905"/>
      <c r="I55" s="907"/>
      <c r="J55" s="912"/>
      <c r="K55" s="912"/>
      <c r="L55" s="912"/>
      <c r="M55" s="912"/>
      <c r="N55" s="913">
        <f t="shared" si="0"/>
        <v>0</v>
      </c>
      <c r="O55" s="913"/>
      <c r="P55" s="914">
        <f t="shared" si="1"/>
        <v>0</v>
      </c>
      <c r="Q55" s="914"/>
      <c r="R55" s="231"/>
      <c r="S55" s="231"/>
      <c r="T55" s="231"/>
      <c r="U55" s="222">
        <f t="shared" si="2"/>
        <v>0</v>
      </c>
      <c r="V55" s="223">
        <f t="shared" si="3"/>
        <v>0</v>
      </c>
      <c r="W55" s="296"/>
      <c r="X55" s="196"/>
    </row>
    <row r="56" spans="1:24" x14ac:dyDescent="0.25">
      <c r="A56" s="296"/>
      <c r="B56" s="905"/>
      <c r="C56" s="906"/>
      <c r="D56" s="906"/>
      <c r="E56" s="907"/>
      <c r="F56" s="905"/>
      <c r="G56" s="907"/>
      <c r="H56" s="905"/>
      <c r="I56" s="907"/>
      <c r="J56" s="912"/>
      <c r="K56" s="912"/>
      <c r="L56" s="912"/>
      <c r="M56" s="912"/>
      <c r="N56" s="913">
        <f t="shared" si="0"/>
        <v>0</v>
      </c>
      <c r="O56" s="913"/>
      <c r="P56" s="914">
        <f t="shared" si="1"/>
        <v>0</v>
      </c>
      <c r="Q56" s="914"/>
      <c r="R56" s="231"/>
      <c r="S56" s="231"/>
      <c r="T56" s="231"/>
      <c r="U56" s="222">
        <f t="shared" si="2"/>
        <v>0</v>
      </c>
      <c r="V56" s="223">
        <f t="shared" si="3"/>
        <v>0</v>
      </c>
      <c r="W56" s="296"/>
      <c r="X56" s="196"/>
    </row>
    <row r="57" spans="1:24" x14ac:dyDescent="0.25">
      <c r="A57" s="296"/>
      <c r="B57" s="905"/>
      <c r="C57" s="906"/>
      <c r="D57" s="906"/>
      <c r="E57" s="907"/>
      <c r="F57" s="905"/>
      <c r="G57" s="907"/>
      <c r="H57" s="905"/>
      <c r="I57" s="907"/>
      <c r="J57" s="912"/>
      <c r="K57" s="912"/>
      <c r="L57" s="912"/>
      <c r="M57" s="912"/>
      <c r="N57" s="913">
        <f t="shared" si="0"/>
        <v>0</v>
      </c>
      <c r="O57" s="913"/>
      <c r="P57" s="914">
        <f t="shared" si="1"/>
        <v>0</v>
      </c>
      <c r="Q57" s="914"/>
      <c r="R57" s="231"/>
      <c r="S57" s="231"/>
      <c r="T57" s="231"/>
      <c r="U57" s="222">
        <f t="shared" si="2"/>
        <v>0</v>
      </c>
      <c r="V57" s="223">
        <f t="shared" si="3"/>
        <v>0</v>
      </c>
      <c r="W57" s="296"/>
      <c r="X57" s="196"/>
    </row>
    <row r="58" spans="1:24" x14ac:dyDescent="0.25">
      <c r="A58" s="296"/>
      <c r="B58" s="905"/>
      <c r="C58" s="906"/>
      <c r="D58" s="906"/>
      <c r="E58" s="907"/>
      <c r="F58" s="905"/>
      <c r="G58" s="907"/>
      <c r="H58" s="905"/>
      <c r="I58" s="907"/>
      <c r="J58" s="912"/>
      <c r="K58" s="912"/>
      <c r="L58" s="912"/>
      <c r="M58" s="912"/>
      <c r="N58" s="913">
        <f t="shared" si="0"/>
        <v>0</v>
      </c>
      <c r="O58" s="913"/>
      <c r="P58" s="914">
        <f t="shared" si="1"/>
        <v>0</v>
      </c>
      <c r="Q58" s="914"/>
      <c r="R58" s="231"/>
      <c r="S58" s="231"/>
      <c r="T58" s="231"/>
      <c r="U58" s="222">
        <f t="shared" si="2"/>
        <v>0</v>
      </c>
      <c r="V58" s="223">
        <f t="shared" si="3"/>
        <v>0</v>
      </c>
      <c r="W58" s="296"/>
      <c r="X58" s="196"/>
    </row>
    <row r="59" spans="1:24" x14ac:dyDescent="0.25">
      <c r="A59" s="296"/>
      <c r="B59" s="905"/>
      <c r="C59" s="906"/>
      <c r="D59" s="906"/>
      <c r="E59" s="907"/>
      <c r="F59" s="905"/>
      <c r="G59" s="907"/>
      <c r="H59" s="905"/>
      <c r="I59" s="907"/>
      <c r="J59" s="912"/>
      <c r="K59" s="912"/>
      <c r="L59" s="912"/>
      <c r="M59" s="912"/>
      <c r="N59" s="913">
        <f t="shared" si="0"/>
        <v>0</v>
      </c>
      <c r="O59" s="913"/>
      <c r="P59" s="914">
        <f t="shared" si="1"/>
        <v>0</v>
      </c>
      <c r="Q59" s="914"/>
      <c r="R59" s="231"/>
      <c r="S59" s="231"/>
      <c r="T59" s="231"/>
      <c r="U59" s="222">
        <f t="shared" si="2"/>
        <v>0</v>
      </c>
      <c r="V59" s="223">
        <f t="shared" si="3"/>
        <v>0</v>
      </c>
      <c r="W59" s="296"/>
      <c r="X59" s="196"/>
    </row>
    <row r="60" spans="1:24" x14ac:dyDescent="0.25">
      <c r="A60" s="296"/>
      <c r="B60" s="905"/>
      <c r="C60" s="906"/>
      <c r="D60" s="906"/>
      <c r="E60" s="907"/>
      <c r="F60" s="905"/>
      <c r="G60" s="907"/>
      <c r="H60" s="905"/>
      <c r="I60" s="907"/>
      <c r="J60" s="912"/>
      <c r="K60" s="912"/>
      <c r="L60" s="912"/>
      <c r="M60" s="912"/>
      <c r="N60" s="913">
        <f t="shared" si="0"/>
        <v>0</v>
      </c>
      <c r="O60" s="913"/>
      <c r="P60" s="914">
        <f t="shared" si="1"/>
        <v>0</v>
      </c>
      <c r="Q60" s="914"/>
      <c r="R60" s="231"/>
      <c r="S60" s="231"/>
      <c r="T60" s="231"/>
      <c r="U60" s="222">
        <f t="shared" si="2"/>
        <v>0</v>
      </c>
      <c r="V60" s="223">
        <f t="shared" si="3"/>
        <v>0</v>
      </c>
      <c r="W60" s="296"/>
      <c r="X60" s="196"/>
    </row>
    <row r="61" spans="1:24" x14ac:dyDescent="0.25">
      <c r="A61" s="296"/>
      <c r="B61" s="905"/>
      <c r="C61" s="906"/>
      <c r="D61" s="906"/>
      <c r="E61" s="907"/>
      <c r="F61" s="905"/>
      <c r="G61" s="907"/>
      <c r="H61" s="905"/>
      <c r="I61" s="907"/>
      <c r="J61" s="912"/>
      <c r="K61" s="912"/>
      <c r="L61" s="912"/>
      <c r="M61" s="912"/>
      <c r="N61" s="913">
        <f t="shared" si="0"/>
        <v>0</v>
      </c>
      <c r="O61" s="913"/>
      <c r="P61" s="914">
        <f t="shared" si="1"/>
        <v>0</v>
      </c>
      <c r="Q61" s="914"/>
      <c r="R61" s="231"/>
      <c r="S61" s="231"/>
      <c r="T61" s="231"/>
      <c r="U61" s="222">
        <f t="shared" si="2"/>
        <v>0</v>
      </c>
      <c r="V61" s="223">
        <f t="shared" si="3"/>
        <v>0</v>
      </c>
      <c r="W61" s="296"/>
      <c r="X61" s="196"/>
    </row>
    <row r="62" spans="1:24" x14ac:dyDescent="0.25">
      <c r="A62" s="296"/>
      <c r="B62" s="905"/>
      <c r="C62" s="906"/>
      <c r="D62" s="906"/>
      <c r="E62" s="907"/>
      <c r="F62" s="905"/>
      <c r="G62" s="907"/>
      <c r="H62" s="905"/>
      <c r="I62" s="907"/>
      <c r="J62" s="912"/>
      <c r="K62" s="912"/>
      <c r="L62" s="912"/>
      <c r="M62" s="912"/>
      <c r="N62" s="913">
        <f t="shared" si="0"/>
        <v>0</v>
      </c>
      <c r="O62" s="913"/>
      <c r="P62" s="914">
        <f t="shared" si="1"/>
        <v>0</v>
      </c>
      <c r="Q62" s="914"/>
      <c r="R62" s="231"/>
      <c r="S62" s="231"/>
      <c r="T62" s="231"/>
      <c r="U62" s="222">
        <f t="shared" si="2"/>
        <v>0</v>
      </c>
      <c r="V62" s="223">
        <f t="shared" si="3"/>
        <v>0</v>
      </c>
      <c r="W62" s="296"/>
      <c r="X62" s="196"/>
    </row>
    <row r="63" spans="1:24" x14ac:dyDescent="0.25">
      <c r="A63" s="296"/>
      <c r="B63" s="905"/>
      <c r="C63" s="906"/>
      <c r="D63" s="906"/>
      <c r="E63" s="907"/>
      <c r="F63" s="905"/>
      <c r="G63" s="907"/>
      <c r="H63" s="905"/>
      <c r="I63" s="907"/>
      <c r="J63" s="912"/>
      <c r="K63" s="912"/>
      <c r="L63" s="912"/>
      <c r="M63" s="912"/>
      <c r="N63" s="913">
        <f t="shared" si="0"/>
        <v>0</v>
      </c>
      <c r="O63" s="913"/>
      <c r="P63" s="914">
        <f t="shared" si="1"/>
        <v>0</v>
      </c>
      <c r="Q63" s="914"/>
      <c r="R63" s="231"/>
      <c r="S63" s="231"/>
      <c r="T63" s="231"/>
      <c r="U63" s="222">
        <f t="shared" si="2"/>
        <v>0</v>
      </c>
      <c r="V63" s="223">
        <f t="shared" si="3"/>
        <v>0</v>
      </c>
      <c r="W63" s="296"/>
      <c r="X63" s="196"/>
    </row>
    <row r="64" spans="1:24" x14ac:dyDescent="0.25">
      <c r="A64" s="296"/>
      <c r="B64" s="905"/>
      <c r="C64" s="906"/>
      <c r="D64" s="906"/>
      <c r="E64" s="907"/>
      <c r="F64" s="905"/>
      <c r="G64" s="907"/>
      <c r="H64" s="905"/>
      <c r="I64" s="907"/>
      <c r="J64" s="912"/>
      <c r="K64" s="912"/>
      <c r="L64" s="912"/>
      <c r="M64" s="912"/>
      <c r="N64" s="913">
        <f t="shared" si="0"/>
        <v>0</v>
      </c>
      <c r="O64" s="913"/>
      <c r="P64" s="914">
        <f t="shared" si="1"/>
        <v>0</v>
      </c>
      <c r="Q64" s="914"/>
      <c r="R64" s="231"/>
      <c r="S64" s="231"/>
      <c r="T64" s="231"/>
      <c r="U64" s="222">
        <f t="shared" si="2"/>
        <v>0</v>
      </c>
      <c r="V64" s="223">
        <f t="shared" si="3"/>
        <v>0</v>
      </c>
      <c r="W64" s="296"/>
      <c r="X64" s="196"/>
    </row>
    <row r="65" spans="1:24" x14ac:dyDescent="0.25">
      <c r="A65" s="296"/>
      <c r="B65" s="905"/>
      <c r="C65" s="906"/>
      <c r="D65" s="906"/>
      <c r="E65" s="907"/>
      <c r="F65" s="905"/>
      <c r="G65" s="907"/>
      <c r="H65" s="905"/>
      <c r="I65" s="907"/>
      <c r="J65" s="912"/>
      <c r="K65" s="912"/>
      <c r="L65" s="912"/>
      <c r="M65" s="912"/>
      <c r="N65" s="913">
        <f t="shared" si="0"/>
        <v>0</v>
      </c>
      <c r="O65" s="913"/>
      <c r="P65" s="914">
        <f t="shared" si="1"/>
        <v>0</v>
      </c>
      <c r="Q65" s="914"/>
      <c r="R65" s="231"/>
      <c r="S65" s="231"/>
      <c r="T65" s="231"/>
      <c r="U65" s="222">
        <f t="shared" si="2"/>
        <v>0</v>
      </c>
      <c r="V65" s="223">
        <f t="shared" si="3"/>
        <v>0</v>
      </c>
      <c r="W65" s="296"/>
      <c r="X65" s="196"/>
    </row>
    <row r="66" spans="1:24" x14ac:dyDescent="0.25">
      <c r="A66" s="296"/>
      <c r="B66" s="905"/>
      <c r="C66" s="906"/>
      <c r="D66" s="906"/>
      <c r="E66" s="907"/>
      <c r="F66" s="905"/>
      <c r="G66" s="907"/>
      <c r="H66" s="905"/>
      <c r="I66" s="907"/>
      <c r="J66" s="912"/>
      <c r="K66" s="912"/>
      <c r="L66" s="912"/>
      <c r="M66" s="912"/>
      <c r="N66" s="913">
        <f t="shared" si="0"/>
        <v>0</v>
      </c>
      <c r="O66" s="913"/>
      <c r="P66" s="914">
        <f t="shared" si="1"/>
        <v>0</v>
      </c>
      <c r="Q66" s="914"/>
      <c r="R66" s="231"/>
      <c r="S66" s="231"/>
      <c r="T66" s="231"/>
      <c r="U66" s="222">
        <f t="shared" si="2"/>
        <v>0</v>
      </c>
      <c r="V66" s="223">
        <f t="shared" si="3"/>
        <v>0</v>
      </c>
      <c r="W66" s="296"/>
      <c r="X66" s="196"/>
    </row>
    <row r="67" spans="1:24" x14ac:dyDescent="0.25">
      <c r="A67" s="296"/>
      <c r="B67" s="905"/>
      <c r="C67" s="906"/>
      <c r="D67" s="906"/>
      <c r="E67" s="907"/>
      <c r="F67" s="905"/>
      <c r="G67" s="907"/>
      <c r="H67" s="905"/>
      <c r="I67" s="907"/>
      <c r="J67" s="912"/>
      <c r="K67" s="912"/>
      <c r="L67" s="912"/>
      <c r="M67" s="912"/>
      <c r="N67" s="913">
        <f t="shared" si="0"/>
        <v>0</v>
      </c>
      <c r="O67" s="913"/>
      <c r="P67" s="914">
        <f t="shared" si="1"/>
        <v>0</v>
      </c>
      <c r="Q67" s="914"/>
      <c r="R67" s="231"/>
      <c r="S67" s="231"/>
      <c r="T67" s="231"/>
      <c r="U67" s="222">
        <f t="shared" si="2"/>
        <v>0</v>
      </c>
      <c r="V67" s="223">
        <f t="shared" si="3"/>
        <v>0</v>
      </c>
      <c r="W67" s="296"/>
      <c r="X67" s="196"/>
    </row>
    <row r="68" spans="1:24" x14ac:dyDescent="0.25">
      <c r="A68" s="296"/>
      <c r="B68" s="905"/>
      <c r="C68" s="906"/>
      <c r="D68" s="906"/>
      <c r="E68" s="907"/>
      <c r="F68" s="905"/>
      <c r="G68" s="907"/>
      <c r="H68" s="905"/>
      <c r="I68" s="907"/>
      <c r="J68" s="912"/>
      <c r="K68" s="912"/>
      <c r="L68" s="912"/>
      <c r="M68" s="912"/>
      <c r="N68" s="913">
        <f t="shared" si="0"/>
        <v>0</v>
      </c>
      <c r="O68" s="913"/>
      <c r="P68" s="914">
        <f t="shared" si="1"/>
        <v>0</v>
      </c>
      <c r="Q68" s="914"/>
      <c r="R68" s="231"/>
      <c r="S68" s="231"/>
      <c r="T68" s="231"/>
      <c r="U68" s="222">
        <f t="shared" si="2"/>
        <v>0</v>
      </c>
      <c r="V68" s="223">
        <f t="shared" si="3"/>
        <v>0</v>
      </c>
      <c r="W68" s="296"/>
      <c r="X68" s="196"/>
    </row>
    <row r="69" spans="1:24" x14ac:dyDescent="0.25">
      <c r="A69" s="296"/>
      <c r="B69" s="905"/>
      <c r="C69" s="906"/>
      <c r="D69" s="906"/>
      <c r="E69" s="907"/>
      <c r="F69" s="905"/>
      <c r="G69" s="907"/>
      <c r="H69" s="905"/>
      <c r="I69" s="907"/>
      <c r="J69" s="912"/>
      <c r="K69" s="912"/>
      <c r="L69" s="912"/>
      <c r="M69" s="912"/>
      <c r="N69" s="913">
        <f t="shared" si="0"/>
        <v>0</v>
      </c>
      <c r="O69" s="913"/>
      <c r="P69" s="914">
        <f t="shared" si="1"/>
        <v>0</v>
      </c>
      <c r="Q69" s="914"/>
      <c r="R69" s="231"/>
      <c r="S69" s="231"/>
      <c r="T69" s="231"/>
      <c r="U69" s="222">
        <f t="shared" si="2"/>
        <v>0</v>
      </c>
      <c r="V69" s="223">
        <f t="shared" si="3"/>
        <v>0</v>
      </c>
      <c r="W69" s="296"/>
      <c r="X69" s="196"/>
    </row>
    <row r="70" spans="1:24" x14ac:dyDescent="0.25">
      <c r="A70" s="296"/>
      <c r="B70" s="905"/>
      <c r="C70" s="906"/>
      <c r="D70" s="906"/>
      <c r="E70" s="907"/>
      <c r="F70" s="905"/>
      <c r="G70" s="907"/>
      <c r="H70" s="905"/>
      <c r="I70" s="907"/>
      <c r="J70" s="912"/>
      <c r="K70" s="912"/>
      <c r="L70" s="912"/>
      <c r="M70" s="912"/>
      <c r="N70" s="913">
        <f t="shared" si="0"/>
        <v>0</v>
      </c>
      <c r="O70" s="913"/>
      <c r="P70" s="914">
        <f t="shared" si="1"/>
        <v>0</v>
      </c>
      <c r="Q70" s="914"/>
      <c r="R70" s="231"/>
      <c r="S70" s="231"/>
      <c r="T70" s="231"/>
      <c r="U70" s="222">
        <f t="shared" si="2"/>
        <v>0</v>
      </c>
      <c r="V70" s="223">
        <f t="shared" si="3"/>
        <v>0</v>
      </c>
      <c r="W70" s="296"/>
      <c r="X70" s="196"/>
    </row>
    <row r="71" spans="1:24" x14ac:dyDescent="0.25">
      <c r="A71" s="296"/>
      <c r="B71" s="905"/>
      <c r="C71" s="906"/>
      <c r="D71" s="906"/>
      <c r="E71" s="907"/>
      <c r="F71" s="905"/>
      <c r="G71" s="907"/>
      <c r="H71" s="905"/>
      <c r="I71" s="907"/>
      <c r="J71" s="912"/>
      <c r="K71" s="912"/>
      <c r="L71" s="912"/>
      <c r="M71" s="912"/>
      <c r="N71" s="913">
        <f t="shared" si="0"/>
        <v>0</v>
      </c>
      <c r="O71" s="913"/>
      <c r="P71" s="914">
        <f t="shared" si="1"/>
        <v>0</v>
      </c>
      <c r="Q71" s="914"/>
      <c r="R71" s="231"/>
      <c r="S71" s="231"/>
      <c r="T71" s="231"/>
      <c r="U71" s="222">
        <f t="shared" si="2"/>
        <v>0</v>
      </c>
      <c r="V71" s="223">
        <f t="shared" si="3"/>
        <v>0</v>
      </c>
      <c r="W71" s="296"/>
      <c r="X71" s="196"/>
    </row>
    <row r="72" spans="1:24" x14ac:dyDescent="0.25">
      <c r="A72" s="296"/>
      <c r="B72" s="905"/>
      <c r="C72" s="906"/>
      <c r="D72" s="906"/>
      <c r="E72" s="907"/>
      <c r="F72" s="905"/>
      <c r="G72" s="907"/>
      <c r="H72" s="905"/>
      <c r="I72" s="907"/>
      <c r="J72" s="912"/>
      <c r="K72" s="912"/>
      <c r="L72" s="912"/>
      <c r="M72" s="912"/>
      <c r="N72" s="913">
        <f t="shared" si="0"/>
        <v>0</v>
      </c>
      <c r="O72" s="913"/>
      <c r="P72" s="914">
        <f t="shared" si="1"/>
        <v>0</v>
      </c>
      <c r="Q72" s="914"/>
      <c r="R72" s="231"/>
      <c r="S72" s="231"/>
      <c r="T72" s="231"/>
      <c r="U72" s="222">
        <f t="shared" si="2"/>
        <v>0</v>
      </c>
      <c r="V72" s="223">
        <f t="shared" si="3"/>
        <v>0</v>
      </c>
      <c r="W72" s="296"/>
      <c r="X72" s="196"/>
    </row>
    <row r="73" spans="1:24" ht="12.75" customHeight="1" x14ac:dyDescent="0.25">
      <c r="A73" s="296"/>
      <c r="B73" s="920" t="s">
        <v>322</v>
      </c>
      <c r="C73" s="921"/>
      <c r="D73" s="921"/>
      <c r="E73" s="922"/>
      <c r="F73" s="918">
        <f>COUNTIF(F38:G72, "yes")</f>
        <v>0</v>
      </c>
      <c r="G73" s="919"/>
      <c r="H73" s="916">
        <f>SUMIF(F38:G72, "yes", H38:I72)</f>
        <v>0</v>
      </c>
      <c r="I73" s="916"/>
      <c r="J73" s="530" t="s">
        <v>323</v>
      </c>
      <c r="K73" s="530"/>
      <c r="L73" s="530"/>
      <c r="M73" s="530"/>
      <c r="N73" s="915">
        <f>SUM(N38:O72)</f>
        <v>0</v>
      </c>
      <c r="O73" s="915"/>
      <c r="P73" s="917">
        <f>SUM(P38:Q72)</f>
        <v>0</v>
      </c>
      <c r="Q73" s="917"/>
      <c r="R73" s="472" t="s">
        <v>632</v>
      </c>
      <c r="S73" s="472"/>
      <c r="T73" s="338"/>
      <c r="U73" s="234">
        <f>SUM(U38:U72)</f>
        <v>0</v>
      </c>
      <c r="V73" s="235">
        <f>SUM(V38:V72)</f>
        <v>0</v>
      </c>
      <c r="W73" s="296"/>
      <c r="X73" s="196"/>
    </row>
    <row r="74" spans="1:24" s="233" customFormat="1" ht="90" customHeight="1" x14ac:dyDescent="0.25">
      <c r="A74" s="296"/>
      <c r="B74" s="285"/>
      <c r="C74" s="335" t="s">
        <v>324</v>
      </c>
      <c r="D74" s="336" t="e">
        <f>(J22/H73)</f>
        <v>#DIV/0!</v>
      </c>
      <c r="E74" s="336"/>
      <c r="F74" s="335" t="s">
        <v>325</v>
      </c>
      <c r="G74" s="336" t="e">
        <f>(J26/H73)</f>
        <v>#DIV/0!</v>
      </c>
      <c r="H74" s="336"/>
      <c r="I74" s="336"/>
      <c r="J74" s="285"/>
      <c r="K74" s="285"/>
      <c r="L74" s="285"/>
      <c r="M74" s="286"/>
      <c r="N74" s="629" t="str">
        <f>"Use this Figure for Private School Set-Asides in the 
" &amp; 'Main Page'!G9 &amp; " Budget"</f>
        <v>Use this Figure for Private School Set-Asides in the 
2026-2027 Budget</v>
      </c>
      <c r="O74" s="629"/>
      <c r="P74" s="629" t="str">
        <f>"Use this Figure for Private School Set-Asides in the 
" &amp; 'Main Page'!G9 &amp; " Transferability Budget"</f>
        <v>Use this Figure for Private School Set-Asides in the 
2026-2027 Transferability Budget</v>
      </c>
      <c r="Q74" s="629"/>
      <c r="R74" s="287"/>
      <c r="S74" s="287"/>
      <c r="T74" s="287"/>
      <c r="U74" s="288"/>
      <c r="V74" s="288"/>
      <c r="W74" s="296"/>
      <c r="X74" s="232"/>
    </row>
    <row r="75" spans="1:24" x14ac:dyDescent="0.25">
      <c r="A75" s="296"/>
      <c r="B75" s="828"/>
      <c r="C75" s="828"/>
      <c r="D75" s="828"/>
      <c r="E75" s="828"/>
      <c r="F75" s="828"/>
      <c r="G75" s="828"/>
      <c r="H75" s="828"/>
      <c r="I75" s="828"/>
      <c r="J75" s="828"/>
      <c r="K75" s="828"/>
      <c r="L75" s="828"/>
      <c r="M75" s="828"/>
      <c r="N75" s="828"/>
      <c r="O75" s="828"/>
      <c r="P75" s="828"/>
      <c r="Q75" s="828"/>
      <c r="R75" s="828"/>
      <c r="S75" s="828"/>
      <c r="T75" s="828"/>
      <c r="U75" s="828"/>
      <c r="V75" s="828"/>
      <c r="W75" s="296"/>
      <c r="X75" s="196"/>
    </row>
    <row r="76" spans="1:24" x14ac:dyDescent="0.25">
      <c r="A76" s="296"/>
      <c r="B76" s="394" t="s">
        <v>184</v>
      </c>
      <c r="C76" s="394"/>
      <c r="D76" s="394"/>
      <c r="E76" s="394"/>
      <c r="F76" s="394"/>
      <c r="G76" s="394"/>
      <c r="H76" s="394"/>
      <c r="I76" s="394"/>
      <c r="J76" s="394"/>
      <c r="K76" s="394"/>
      <c r="L76" s="394"/>
      <c r="M76" s="394"/>
      <c r="N76" s="394"/>
      <c r="O76" s="394"/>
      <c r="P76" s="394"/>
      <c r="Q76" s="394"/>
      <c r="R76" s="394"/>
      <c r="S76" s="394"/>
      <c r="T76" s="394"/>
      <c r="U76" s="394"/>
      <c r="V76" s="394"/>
      <c r="W76" s="296"/>
      <c r="X76" s="196"/>
    </row>
    <row r="77" spans="1:24" ht="12.75" hidden="1" customHeight="1" x14ac:dyDescent="0.25">
      <c r="X77" s="205"/>
    </row>
    <row r="78" spans="1:24" ht="12.75" hidden="1" customHeight="1" x14ac:dyDescent="0.25">
      <c r="X78" s="205"/>
    </row>
    <row r="79" spans="1:24" ht="12.75" hidden="1" customHeight="1" x14ac:dyDescent="0.25">
      <c r="X79" s="205"/>
    </row>
    <row r="80" spans="1:24" ht="12.75" hidden="1" customHeight="1" x14ac:dyDescent="0.25">
      <c r="X80" s="205"/>
    </row>
    <row r="81" spans="24:24" ht="12.75" hidden="1" customHeight="1" x14ac:dyDescent="0.25">
      <c r="X81" s="205"/>
    </row>
    <row r="82" spans="24:24" ht="12.75" hidden="1" customHeight="1" x14ac:dyDescent="0.25">
      <c r="X82" s="205"/>
    </row>
    <row r="83" spans="24:24" ht="12.75" hidden="1" customHeight="1" x14ac:dyDescent="0.25">
      <c r="X83" s="205"/>
    </row>
    <row r="84" spans="24:24" ht="12.75" hidden="1" customHeight="1" x14ac:dyDescent="0.25">
      <c r="X84" s="205"/>
    </row>
    <row r="85" spans="24:24" ht="12.75" hidden="1" customHeight="1" x14ac:dyDescent="0.25">
      <c r="X85" s="205"/>
    </row>
    <row r="86" spans="24:24" ht="12.75" hidden="1" customHeight="1" x14ac:dyDescent="0.25">
      <c r="X86" s="205"/>
    </row>
    <row r="87" spans="24:24" ht="12.75" hidden="1" customHeight="1" x14ac:dyDescent="0.25">
      <c r="X87" s="205"/>
    </row>
    <row r="88" spans="24:24" ht="12.75" hidden="1" customHeight="1" x14ac:dyDescent="0.25">
      <c r="X88" s="205"/>
    </row>
    <row r="89" spans="24:24" ht="12.75" hidden="1" customHeight="1" x14ac:dyDescent="0.25">
      <c r="X89" s="205"/>
    </row>
    <row r="90" spans="24:24" ht="12.75" hidden="1" customHeight="1" x14ac:dyDescent="0.25">
      <c r="X90" s="205"/>
    </row>
    <row r="91" spans="24:24" ht="12.75" hidden="1" customHeight="1" x14ac:dyDescent="0.25">
      <c r="X91" s="205"/>
    </row>
    <row r="92" spans="24:24" ht="12.75" hidden="1" customHeight="1" x14ac:dyDescent="0.25">
      <c r="X92" s="205"/>
    </row>
    <row r="93" spans="24:24" ht="12.75" hidden="1" customHeight="1" x14ac:dyDescent="0.25">
      <c r="X93" s="205"/>
    </row>
    <row r="94" spans="24:24" ht="12.75" hidden="1" customHeight="1" x14ac:dyDescent="0.25">
      <c r="X94" s="205"/>
    </row>
    <row r="95" spans="24:24" ht="12.75" hidden="1" customHeight="1" x14ac:dyDescent="0.25">
      <c r="X95" s="205"/>
    </row>
    <row r="96" spans="24:24" ht="12.75" hidden="1" customHeight="1" x14ac:dyDescent="0.25">
      <c r="X96" s="205"/>
    </row>
    <row r="97" spans="24:24" ht="12.75" hidden="1" customHeight="1" x14ac:dyDescent="0.25">
      <c r="X97" s="205"/>
    </row>
    <row r="98" spans="24:24" ht="12.75" hidden="1" customHeight="1" x14ac:dyDescent="0.25">
      <c r="X98" s="205"/>
    </row>
    <row r="99" spans="24:24" ht="12.75" hidden="1" customHeight="1" x14ac:dyDescent="0.25">
      <c r="X99" s="205"/>
    </row>
    <row r="100" spans="24:24" ht="12.75" hidden="1" customHeight="1" x14ac:dyDescent="0.25">
      <c r="X100" s="205"/>
    </row>
    <row r="101" spans="24:24" ht="12.75" hidden="1" customHeight="1" x14ac:dyDescent="0.25">
      <c r="X101" s="205"/>
    </row>
    <row r="102" spans="24:24" ht="12.75" hidden="1" customHeight="1" x14ac:dyDescent="0.25">
      <c r="X102" s="205"/>
    </row>
    <row r="103" spans="24:24" ht="12.75" hidden="1" customHeight="1" x14ac:dyDescent="0.25">
      <c r="X103" s="205"/>
    </row>
    <row r="104" spans="24:24" ht="12.75" hidden="1" customHeight="1" x14ac:dyDescent="0.25">
      <c r="X104" s="205"/>
    </row>
    <row r="105" spans="24:24" ht="12.75" hidden="1" customHeight="1" x14ac:dyDescent="0.25">
      <c r="X105" s="205"/>
    </row>
    <row r="106" spans="24:24" ht="12.75" hidden="1" customHeight="1" x14ac:dyDescent="0.25">
      <c r="X106" s="205"/>
    </row>
    <row r="107" spans="24:24" ht="12.75" hidden="1" customHeight="1" x14ac:dyDescent="0.25">
      <c r="X107" s="205"/>
    </row>
    <row r="108" spans="24:24" ht="12.75" hidden="1" customHeight="1" x14ac:dyDescent="0.25">
      <c r="X108" s="205"/>
    </row>
    <row r="109" spans="24:24" ht="12.75" hidden="1" customHeight="1" x14ac:dyDescent="0.25">
      <c r="X109" s="205"/>
    </row>
    <row r="110" spans="24:24" ht="12.75" hidden="1" customHeight="1" x14ac:dyDescent="0.25">
      <c r="X110" s="205"/>
    </row>
    <row r="111" spans="24:24" ht="12.75" hidden="1" customHeight="1" x14ac:dyDescent="0.25">
      <c r="X111" s="205"/>
    </row>
    <row r="112" spans="24:24" ht="12.75" hidden="1" customHeight="1" x14ac:dyDescent="0.25">
      <c r="X112" s="205"/>
    </row>
    <row r="113" spans="24:24" ht="12.75" hidden="1" customHeight="1" x14ac:dyDescent="0.25">
      <c r="X113" s="205"/>
    </row>
    <row r="114" spans="24:24" ht="12.75" hidden="1" customHeight="1" x14ac:dyDescent="0.25">
      <c r="X114" s="205"/>
    </row>
    <row r="115" spans="24:24" ht="12.75" hidden="1" customHeight="1" x14ac:dyDescent="0.25">
      <c r="X115" s="205"/>
    </row>
    <row r="116" spans="24:24" ht="12.75" hidden="1" customHeight="1" x14ac:dyDescent="0.25">
      <c r="X116" s="205"/>
    </row>
    <row r="117" spans="24:24" ht="12.75" hidden="1" customHeight="1" x14ac:dyDescent="0.25">
      <c r="X117" s="205"/>
    </row>
    <row r="118" spans="24:24" ht="12.75" hidden="1" customHeight="1" x14ac:dyDescent="0.25">
      <c r="X118" s="205"/>
    </row>
    <row r="119" spans="24:24" ht="12.75" hidden="1" customHeight="1" x14ac:dyDescent="0.25">
      <c r="X119" s="205"/>
    </row>
    <row r="120" spans="24:24" ht="12.75" hidden="1" customHeight="1" x14ac:dyDescent="0.25">
      <c r="X120" s="205"/>
    </row>
    <row r="121" spans="24:24" ht="12.75" hidden="1" customHeight="1" x14ac:dyDescent="0.25">
      <c r="X121" s="205"/>
    </row>
    <row r="122" spans="24:24" ht="12.75" hidden="1" customHeight="1" x14ac:dyDescent="0.25">
      <c r="X122" s="205"/>
    </row>
    <row r="123" spans="24:24" ht="12.75" hidden="1" customHeight="1" x14ac:dyDescent="0.25">
      <c r="X123" s="205"/>
    </row>
    <row r="124" spans="24:24" ht="12.75" hidden="1" customHeight="1" x14ac:dyDescent="0.25">
      <c r="X124" s="205"/>
    </row>
    <row r="125" spans="24:24" ht="12.75" hidden="1" customHeight="1" x14ac:dyDescent="0.25">
      <c r="X125" s="205"/>
    </row>
    <row r="126" spans="24:24" ht="12.75" hidden="1" customHeight="1" x14ac:dyDescent="0.25">
      <c r="X126" s="205"/>
    </row>
    <row r="127" spans="24:24" ht="12.75" hidden="1" customHeight="1" x14ac:dyDescent="0.25">
      <c r="X127" s="205"/>
    </row>
    <row r="128" spans="24:24" ht="12.75" hidden="1" customHeight="1" x14ac:dyDescent="0.25">
      <c r="X128" s="205"/>
    </row>
    <row r="129" spans="24:24" ht="12.75" hidden="1" customHeight="1" x14ac:dyDescent="0.25">
      <c r="X129" s="205"/>
    </row>
    <row r="130" spans="24:24" ht="12.75" hidden="1" customHeight="1" x14ac:dyDescent="0.25">
      <c r="X130" s="205"/>
    </row>
    <row r="131" spans="24:24" ht="12.75" hidden="1" customHeight="1" x14ac:dyDescent="0.25">
      <c r="X131" s="205"/>
    </row>
    <row r="132" spans="24:24" ht="12.75" hidden="1" customHeight="1" x14ac:dyDescent="0.25">
      <c r="X132" s="205"/>
    </row>
    <row r="133" spans="24:24" ht="12.75" hidden="1" customHeight="1" x14ac:dyDescent="0.25">
      <c r="X133" s="205"/>
    </row>
    <row r="134" spans="24:24" ht="12.75" hidden="1" customHeight="1" x14ac:dyDescent="0.25">
      <c r="X134" s="205"/>
    </row>
    <row r="135" spans="24:24" ht="12.75" hidden="1" customHeight="1" x14ac:dyDescent="0.25">
      <c r="X135" s="205"/>
    </row>
    <row r="136" spans="24:24" ht="12.75" hidden="1" customHeight="1" x14ac:dyDescent="0.25">
      <c r="X136" s="205"/>
    </row>
    <row r="137" spans="24:24" ht="12.75" hidden="1" customHeight="1" x14ac:dyDescent="0.25">
      <c r="X137" s="205"/>
    </row>
    <row r="138" spans="24:24" ht="12.75" hidden="1" customHeight="1" x14ac:dyDescent="0.25">
      <c r="X138" s="205"/>
    </row>
    <row r="139" spans="24:24" ht="12.75" hidden="1" customHeight="1" x14ac:dyDescent="0.25">
      <c r="X139" s="205"/>
    </row>
    <row r="140" spans="24:24" ht="12.75" hidden="1" customHeight="1" x14ac:dyDescent="0.25">
      <c r="X140" s="205"/>
    </row>
    <row r="141" spans="24:24" ht="12.75" hidden="1" customHeight="1" x14ac:dyDescent="0.25">
      <c r="X141" s="205"/>
    </row>
    <row r="142" spans="24:24" ht="12.75" hidden="1" customHeight="1" x14ac:dyDescent="0.25">
      <c r="X142" s="205"/>
    </row>
    <row r="143" spans="24:24" ht="12.75" hidden="1" customHeight="1" x14ac:dyDescent="0.25">
      <c r="X143" s="205"/>
    </row>
    <row r="144" spans="24:24" ht="12.75" hidden="1" customHeight="1" x14ac:dyDescent="0.25">
      <c r="X144" s="205"/>
    </row>
    <row r="145" spans="24:24" ht="12.75" hidden="1" customHeight="1" x14ac:dyDescent="0.25">
      <c r="X145" s="205"/>
    </row>
    <row r="146" spans="24:24" ht="12.75" hidden="1" customHeight="1" x14ac:dyDescent="0.25">
      <c r="X146" s="205"/>
    </row>
    <row r="147" spans="24:24" ht="12.75" hidden="1" customHeight="1" x14ac:dyDescent="0.25">
      <c r="X147" s="205"/>
    </row>
    <row r="148" spans="24:24" ht="12.75" hidden="1" customHeight="1" x14ac:dyDescent="0.25">
      <c r="X148" s="205"/>
    </row>
    <row r="149" spans="24:24" ht="12.75" hidden="1" customHeight="1" x14ac:dyDescent="0.25">
      <c r="X149" s="205"/>
    </row>
    <row r="150" spans="24:24" ht="12.75" hidden="1" customHeight="1" x14ac:dyDescent="0.25">
      <c r="X150" s="205"/>
    </row>
    <row r="151" spans="24:24" ht="12.75" hidden="1" customHeight="1" x14ac:dyDescent="0.25">
      <c r="X151" s="205"/>
    </row>
    <row r="152" spans="24:24" ht="12.75" hidden="1" customHeight="1" x14ac:dyDescent="0.25">
      <c r="X152" s="205"/>
    </row>
    <row r="153" spans="24:24" ht="12.75" hidden="1" customHeight="1" x14ac:dyDescent="0.25">
      <c r="X153" s="205"/>
    </row>
    <row r="154" spans="24:24" ht="12.75" hidden="1" customHeight="1" x14ac:dyDescent="0.25">
      <c r="X154" s="205"/>
    </row>
    <row r="155" spans="24:24" ht="12.75" hidden="1" customHeight="1" x14ac:dyDescent="0.25">
      <c r="X155" s="205"/>
    </row>
    <row r="156" spans="24:24" ht="12.75" hidden="1" customHeight="1" x14ac:dyDescent="0.25">
      <c r="X156" s="205"/>
    </row>
    <row r="157" spans="24:24" ht="12.75" hidden="1" customHeight="1" x14ac:dyDescent="0.25">
      <c r="X157" s="205"/>
    </row>
    <row r="158" spans="24:24" ht="12.75" hidden="1" customHeight="1" x14ac:dyDescent="0.25">
      <c r="X158" s="205"/>
    </row>
    <row r="159" spans="24:24" ht="12.75" hidden="1" customHeight="1" x14ac:dyDescent="0.25">
      <c r="X159" s="205"/>
    </row>
    <row r="160" spans="24:24" ht="12.75" hidden="1" customHeight="1" x14ac:dyDescent="0.25">
      <c r="X160" s="205"/>
    </row>
    <row r="161" spans="24:24" ht="12.75" hidden="1" customHeight="1" x14ac:dyDescent="0.25">
      <c r="X161" s="205"/>
    </row>
    <row r="162" spans="24:24" ht="12.75" hidden="1" customHeight="1" x14ac:dyDescent="0.25">
      <c r="X162" s="205"/>
    </row>
    <row r="163" spans="24:24" ht="12.75" hidden="1" customHeight="1" x14ac:dyDescent="0.25">
      <c r="X163" s="205"/>
    </row>
    <row r="164" spans="24:24" ht="12.75" hidden="1" customHeight="1" x14ac:dyDescent="0.25">
      <c r="X164" s="205"/>
    </row>
    <row r="165" spans="24:24" ht="12.75" hidden="1" customHeight="1" x14ac:dyDescent="0.25">
      <c r="X165" s="205"/>
    </row>
    <row r="166" spans="24:24" ht="12.75" hidden="1" customHeight="1" x14ac:dyDescent="0.25">
      <c r="X166" s="205"/>
    </row>
    <row r="167" spans="24:24" ht="12.75" hidden="1" customHeight="1" x14ac:dyDescent="0.25">
      <c r="X167" s="205"/>
    </row>
    <row r="168" spans="24:24" ht="12.75" hidden="1" customHeight="1" x14ac:dyDescent="0.25">
      <c r="X168" s="205"/>
    </row>
    <row r="169" spans="24:24" ht="12.75" hidden="1" customHeight="1" x14ac:dyDescent="0.25">
      <c r="X169" s="205"/>
    </row>
    <row r="170" spans="24:24" ht="12.75" hidden="1" customHeight="1" x14ac:dyDescent="0.25">
      <c r="X170" s="205"/>
    </row>
    <row r="171" spans="24:24" ht="12.75" hidden="1" customHeight="1" x14ac:dyDescent="0.25">
      <c r="X171" s="205"/>
    </row>
    <row r="172" spans="24:24" ht="12.75" hidden="1" customHeight="1" x14ac:dyDescent="0.25">
      <c r="X172" s="205"/>
    </row>
    <row r="173" spans="24:24" ht="12.75" hidden="1" customHeight="1" x14ac:dyDescent="0.25">
      <c r="X173" s="205"/>
    </row>
    <row r="174" spans="24:24" ht="12.75" hidden="1" customHeight="1" x14ac:dyDescent="0.25">
      <c r="X174" s="205"/>
    </row>
    <row r="175" spans="24:24" ht="12.75" hidden="1" customHeight="1" x14ac:dyDescent="0.25">
      <c r="X175" s="205"/>
    </row>
    <row r="176" spans="24:24" ht="12.75" hidden="1" customHeight="1" x14ac:dyDescent="0.25">
      <c r="X176" s="205"/>
    </row>
    <row r="177" spans="24:24" ht="12.75" hidden="1" customHeight="1" x14ac:dyDescent="0.25">
      <c r="X177" s="205"/>
    </row>
    <row r="178" spans="24:24" ht="12.75" hidden="1" customHeight="1" x14ac:dyDescent="0.25">
      <c r="X178" s="205"/>
    </row>
    <row r="179" spans="24:24" ht="12.75" hidden="1" customHeight="1" x14ac:dyDescent="0.25">
      <c r="X179" s="205"/>
    </row>
    <row r="180" spans="24:24" ht="12.75" hidden="1" customHeight="1" x14ac:dyDescent="0.25">
      <c r="X180" s="205"/>
    </row>
    <row r="181" spans="24:24" ht="12.75" hidden="1" customHeight="1" x14ac:dyDescent="0.25">
      <c r="X181" s="205"/>
    </row>
    <row r="182" spans="24:24" ht="12.75" hidden="1" customHeight="1" x14ac:dyDescent="0.25">
      <c r="X182" s="205"/>
    </row>
    <row r="183" spans="24:24" ht="12.75" hidden="1" customHeight="1" x14ac:dyDescent="0.25">
      <c r="X183" s="205"/>
    </row>
    <row r="184" spans="24:24" ht="12.75" hidden="1" customHeight="1" x14ac:dyDescent="0.25">
      <c r="X184" s="205"/>
    </row>
    <row r="185" spans="24:24" ht="12.75" hidden="1" customHeight="1" x14ac:dyDescent="0.25">
      <c r="X185" s="205"/>
    </row>
    <row r="186" spans="24:24" ht="12.75" hidden="1" customHeight="1" x14ac:dyDescent="0.25">
      <c r="X186" s="205"/>
    </row>
    <row r="187" spans="24:24" ht="12.75" hidden="1" customHeight="1" x14ac:dyDescent="0.25">
      <c r="X187" s="205"/>
    </row>
    <row r="188" spans="24:24" ht="12.75" hidden="1" customHeight="1" x14ac:dyDescent="0.25">
      <c r="X188" s="205"/>
    </row>
    <row r="189" spans="24:24" ht="12.75" hidden="1" customHeight="1" x14ac:dyDescent="0.25">
      <c r="X189" s="205"/>
    </row>
    <row r="190" spans="24:24" ht="12.75" hidden="1" customHeight="1" x14ac:dyDescent="0.25">
      <c r="X190" s="205"/>
    </row>
    <row r="191" spans="24:24" ht="12.75" hidden="1" customHeight="1" x14ac:dyDescent="0.25">
      <c r="X191" s="205"/>
    </row>
    <row r="192" spans="24:24" ht="12.75" hidden="1" customHeight="1" x14ac:dyDescent="0.25">
      <c r="X192" s="205"/>
    </row>
    <row r="193" spans="24:24" ht="12.75" hidden="1" customHeight="1" x14ac:dyDescent="0.25">
      <c r="X193" s="205"/>
    </row>
    <row r="194" spans="24:24" ht="12.75" hidden="1" customHeight="1" x14ac:dyDescent="0.25">
      <c r="X194" s="205"/>
    </row>
    <row r="195" spans="24:24" ht="12.75" hidden="1" customHeight="1" x14ac:dyDescent="0.25">
      <c r="X195" s="205"/>
    </row>
    <row r="196" spans="24:24" ht="12.75" hidden="1" customHeight="1" x14ac:dyDescent="0.25">
      <c r="X196" s="205"/>
    </row>
    <row r="197" spans="24:24" ht="12.75" hidden="1" customHeight="1" x14ac:dyDescent="0.25">
      <c r="X197" s="205"/>
    </row>
    <row r="198" spans="24:24" ht="12.75" hidden="1" customHeight="1" x14ac:dyDescent="0.25">
      <c r="X198" s="205"/>
    </row>
    <row r="199" spans="24:24" ht="12.75" hidden="1" customHeight="1" x14ac:dyDescent="0.25">
      <c r="X199" s="205"/>
    </row>
    <row r="200" spans="24:24" ht="12.75" hidden="1" customHeight="1" x14ac:dyDescent="0.25">
      <c r="X200" s="205"/>
    </row>
    <row r="201" spans="24:24" ht="12.75" hidden="1" customHeight="1" x14ac:dyDescent="0.25">
      <c r="X201" s="205"/>
    </row>
    <row r="202" spans="24:24" ht="12.75" hidden="1" customHeight="1" x14ac:dyDescent="0.25">
      <c r="X202" s="205"/>
    </row>
    <row r="203" spans="24:24" ht="12.75" hidden="1" customHeight="1" x14ac:dyDescent="0.25">
      <c r="X203" s="205"/>
    </row>
    <row r="204" spans="24:24" ht="12.75" hidden="1" customHeight="1" x14ac:dyDescent="0.25">
      <c r="X204" s="205"/>
    </row>
    <row r="205" spans="24:24" ht="12.75" hidden="1" customHeight="1" x14ac:dyDescent="0.25">
      <c r="X205" s="205"/>
    </row>
    <row r="206" spans="24:24" ht="12.75" hidden="1" customHeight="1" x14ac:dyDescent="0.25">
      <c r="X206" s="205"/>
    </row>
    <row r="207" spans="24:24" ht="12.75" hidden="1" customHeight="1" x14ac:dyDescent="0.25">
      <c r="X207" s="205"/>
    </row>
    <row r="208" spans="24:24" ht="12.75" hidden="1" customHeight="1" x14ac:dyDescent="0.25">
      <c r="X208" s="205"/>
    </row>
    <row r="209" spans="24:24" ht="12.75" hidden="1" customHeight="1" x14ac:dyDescent="0.25">
      <c r="X209" s="205"/>
    </row>
    <row r="210" spans="24:24" ht="12.75" hidden="1" customHeight="1" x14ac:dyDescent="0.25">
      <c r="X210" s="205"/>
    </row>
    <row r="211" spans="24:24" ht="12.75" hidden="1" customHeight="1" x14ac:dyDescent="0.25">
      <c r="X211" s="205"/>
    </row>
    <row r="212" spans="24:24" ht="12.75" hidden="1" customHeight="1" x14ac:dyDescent="0.25">
      <c r="X212" s="205"/>
    </row>
    <row r="213" spans="24:24" ht="12.75" hidden="1" customHeight="1" x14ac:dyDescent="0.25">
      <c r="X213" s="205"/>
    </row>
    <row r="214" spans="24:24" ht="12.75" hidden="1" customHeight="1" x14ac:dyDescent="0.25">
      <c r="X214" s="205"/>
    </row>
    <row r="215" spans="24:24" ht="12.75" hidden="1" customHeight="1" x14ac:dyDescent="0.25">
      <c r="X215" s="205"/>
    </row>
    <row r="216" spans="24:24" ht="12.75" hidden="1" customHeight="1" x14ac:dyDescent="0.25">
      <c r="X216" s="205"/>
    </row>
    <row r="217" spans="24:24" ht="12.75" hidden="1" customHeight="1" x14ac:dyDescent="0.25">
      <c r="X217" s="205"/>
    </row>
    <row r="218" spans="24:24" ht="12.75" hidden="1" customHeight="1" x14ac:dyDescent="0.25">
      <c r="X218" s="205"/>
    </row>
    <row r="219" spans="24:24" ht="12.75" hidden="1" customHeight="1" x14ac:dyDescent="0.25">
      <c r="X219" s="205"/>
    </row>
    <row r="220" spans="24:24" ht="12.75" hidden="1" customHeight="1" x14ac:dyDescent="0.25">
      <c r="X220" s="205"/>
    </row>
    <row r="221" spans="24:24" ht="12.75" hidden="1" customHeight="1" x14ac:dyDescent="0.25">
      <c r="X221" s="205"/>
    </row>
    <row r="222" spans="24:24" ht="12.75" hidden="1" customHeight="1" x14ac:dyDescent="0.25">
      <c r="X222" s="205"/>
    </row>
    <row r="223" spans="24:24" ht="12.75" hidden="1" customHeight="1" x14ac:dyDescent="0.25">
      <c r="X223" s="205"/>
    </row>
    <row r="224" spans="24:24" ht="12.75" hidden="1" customHeight="1" x14ac:dyDescent="0.25">
      <c r="X224" s="205"/>
    </row>
    <row r="225" spans="24:24" ht="12.75" hidden="1" customHeight="1" x14ac:dyDescent="0.25">
      <c r="X225" s="205"/>
    </row>
    <row r="226" spans="24:24" ht="12.75" hidden="1" customHeight="1" x14ac:dyDescent="0.25">
      <c r="X226" s="205"/>
    </row>
    <row r="227" spans="24:24" ht="12.75" hidden="1" customHeight="1" x14ac:dyDescent="0.25">
      <c r="X227" s="205"/>
    </row>
    <row r="228" spans="24:24" ht="12.75" hidden="1" customHeight="1" x14ac:dyDescent="0.25">
      <c r="X228" s="205"/>
    </row>
    <row r="229" spans="24:24" ht="12.75" hidden="1" customHeight="1" x14ac:dyDescent="0.25">
      <c r="X229" s="205"/>
    </row>
    <row r="230" spans="24:24" ht="12.75" hidden="1" customHeight="1" x14ac:dyDescent="0.25">
      <c r="X230" s="205"/>
    </row>
    <row r="231" spans="24:24" ht="12.75" hidden="1" customHeight="1" x14ac:dyDescent="0.25">
      <c r="X231" s="205"/>
    </row>
    <row r="232" spans="24:24" ht="12.75" hidden="1" customHeight="1" x14ac:dyDescent="0.25">
      <c r="X232" s="205"/>
    </row>
    <row r="233" spans="24:24" ht="12.75" hidden="1" customHeight="1" x14ac:dyDescent="0.25">
      <c r="X233" s="205"/>
    </row>
    <row r="234" spans="24:24" ht="12.75" hidden="1" customHeight="1" x14ac:dyDescent="0.25">
      <c r="X234" s="205"/>
    </row>
    <row r="235" spans="24:24" ht="12.75" hidden="1" customHeight="1" x14ac:dyDescent="0.25">
      <c r="X235" s="205"/>
    </row>
    <row r="236" spans="24:24" ht="12.75" hidden="1" customHeight="1" x14ac:dyDescent="0.25">
      <c r="X236" s="205"/>
    </row>
    <row r="237" spans="24:24" ht="12.75" hidden="1" customHeight="1" x14ac:dyDescent="0.25">
      <c r="X237" s="205"/>
    </row>
    <row r="238" spans="24:24" ht="12.75" hidden="1" customHeight="1" x14ac:dyDescent="0.25">
      <c r="X238" s="205"/>
    </row>
    <row r="239" spans="24:24" ht="12.75" hidden="1" customHeight="1" x14ac:dyDescent="0.25">
      <c r="X239" s="205"/>
    </row>
    <row r="240" spans="24:24" ht="12.75" hidden="1" customHeight="1" x14ac:dyDescent="0.25">
      <c r="X240" s="205"/>
    </row>
    <row r="241" spans="24:24" ht="12.75" hidden="1" customHeight="1" x14ac:dyDescent="0.25">
      <c r="X241" s="205"/>
    </row>
    <row r="242" spans="24:24" ht="12.75" hidden="1" customHeight="1" x14ac:dyDescent="0.25">
      <c r="X242" s="205"/>
    </row>
    <row r="243" spans="24:24" ht="12.75" hidden="1" customHeight="1" x14ac:dyDescent="0.25">
      <c r="X243" s="205"/>
    </row>
    <row r="244" spans="24:24" ht="12.75" hidden="1" customHeight="1" x14ac:dyDescent="0.25">
      <c r="X244" s="205"/>
    </row>
    <row r="245" spans="24:24" ht="12.75" hidden="1" customHeight="1" x14ac:dyDescent="0.25">
      <c r="X245" s="205"/>
    </row>
    <row r="246" spans="24:24" ht="12.75" hidden="1" customHeight="1" x14ac:dyDescent="0.25">
      <c r="X246" s="205"/>
    </row>
    <row r="247" spans="24:24" ht="12.75" hidden="1" customHeight="1" x14ac:dyDescent="0.25">
      <c r="X247" s="205"/>
    </row>
    <row r="248" spans="24:24" ht="12.75" hidden="1" customHeight="1" x14ac:dyDescent="0.25">
      <c r="X248" s="205"/>
    </row>
    <row r="249" spans="24:24" ht="12.75" hidden="1" customHeight="1" x14ac:dyDescent="0.25">
      <c r="X249" s="205"/>
    </row>
    <row r="250" spans="24:24" ht="12.75" hidden="1" customHeight="1" x14ac:dyDescent="0.25">
      <c r="X250" s="205"/>
    </row>
    <row r="251" spans="24:24" ht="12.75" hidden="1" customHeight="1" x14ac:dyDescent="0.25">
      <c r="X251" s="205"/>
    </row>
    <row r="252" spans="24:24" ht="12.75" hidden="1" customHeight="1" x14ac:dyDescent="0.25">
      <c r="X252" s="205"/>
    </row>
    <row r="253" spans="24:24" ht="12.75" hidden="1" customHeight="1" x14ac:dyDescent="0.25">
      <c r="X253" s="205"/>
    </row>
    <row r="254" spans="24:24" ht="12.75" hidden="1" customHeight="1" x14ac:dyDescent="0.25">
      <c r="X254" s="205"/>
    </row>
    <row r="255" spans="24:24" ht="12.75" hidden="1" customHeight="1" x14ac:dyDescent="0.25">
      <c r="X255" s="205"/>
    </row>
    <row r="256" spans="24:24" ht="12.75" hidden="1" customHeight="1" x14ac:dyDescent="0.25">
      <c r="X256" s="205"/>
    </row>
    <row r="257" spans="24:24" ht="12.75" hidden="1" customHeight="1" x14ac:dyDescent="0.25">
      <c r="X257" s="205"/>
    </row>
    <row r="258" spans="24:24" ht="12.75" hidden="1" customHeight="1" x14ac:dyDescent="0.25">
      <c r="X258" s="205"/>
    </row>
    <row r="259" spans="24:24" ht="12.75" hidden="1" customHeight="1" x14ac:dyDescent="0.25">
      <c r="X259" s="205"/>
    </row>
    <row r="260" spans="24:24" ht="12.75" hidden="1" customHeight="1" x14ac:dyDescent="0.25">
      <c r="X260" s="205"/>
    </row>
    <row r="261" spans="24:24" ht="12.75" hidden="1" customHeight="1" x14ac:dyDescent="0.25">
      <c r="X261" s="205"/>
    </row>
    <row r="262" spans="24:24" ht="12.75" hidden="1" customHeight="1" x14ac:dyDescent="0.25">
      <c r="X262" s="205"/>
    </row>
    <row r="263" spans="24:24" ht="12.75" hidden="1" customHeight="1" x14ac:dyDescent="0.25">
      <c r="X263" s="205"/>
    </row>
    <row r="264" spans="24:24" ht="12.75" hidden="1" customHeight="1" x14ac:dyDescent="0.25">
      <c r="X264" s="205"/>
    </row>
    <row r="265" spans="24:24" ht="12.75" hidden="1" customHeight="1" x14ac:dyDescent="0.25">
      <c r="X265" s="205"/>
    </row>
    <row r="266" spans="24:24" ht="12.75" hidden="1" customHeight="1" x14ac:dyDescent="0.25">
      <c r="X266" s="205"/>
    </row>
    <row r="267" spans="24:24" ht="12.75" hidden="1" customHeight="1" x14ac:dyDescent="0.25">
      <c r="X267" s="205"/>
    </row>
    <row r="268" spans="24:24" ht="12.75" hidden="1" customHeight="1" x14ac:dyDescent="0.25">
      <c r="X268" s="205"/>
    </row>
    <row r="269" spans="24:24" ht="12.75" hidden="1" customHeight="1" x14ac:dyDescent="0.25">
      <c r="X269" s="205"/>
    </row>
    <row r="270" spans="24:24" ht="12.75" hidden="1" customHeight="1" x14ac:dyDescent="0.25">
      <c r="X270" s="205"/>
    </row>
    <row r="271" spans="24:24" ht="12.75" hidden="1" customHeight="1" x14ac:dyDescent="0.25">
      <c r="X271" s="205"/>
    </row>
    <row r="272" spans="24:24" ht="12.75" hidden="1" customHeight="1" x14ac:dyDescent="0.25">
      <c r="X272" s="205"/>
    </row>
    <row r="273" spans="24:24" ht="12.75" hidden="1" customHeight="1" x14ac:dyDescent="0.25">
      <c r="X273" s="205"/>
    </row>
    <row r="274" spans="24:24" ht="12.75" hidden="1" customHeight="1" x14ac:dyDescent="0.25">
      <c r="X274" s="205"/>
    </row>
    <row r="275" spans="24:24" ht="12.75" hidden="1" customHeight="1" x14ac:dyDescent="0.25">
      <c r="X275" s="205"/>
    </row>
    <row r="276" spans="24:24" ht="12.75" hidden="1" customHeight="1" x14ac:dyDescent="0.25">
      <c r="X276" s="205"/>
    </row>
    <row r="277" spans="24:24" ht="12.75" hidden="1" customHeight="1" x14ac:dyDescent="0.25">
      <c r="X277" s="205"/>
    </row>
    <row r="278" spans="24:24" ht="12.75" hidden="1" customHeight="1" x14ac:dyDescent="0.25">
      <c r="X278" s="205"/>
    </row>
    <row r="279" spans="24:24" ht="12.75" hidden="1" customHeight="1" x14ac:dyDescent="0.25">
      <c r="X279" s="205"/>
    </row>
    <row r="280" spans="24:24" ht="12.75" hidden="1" customHeight="1" x14ac:dyDescent="0.25">
      <c r="X280" s="205"/>
    </row>
    <row r="281" spans="24:24" ht="12.75" hidden="1" customHeight="1" x14ac:dyDescent="0.25">
      <c r="X281" s="205"/>
    </row>
    <row r="282" spans="24:24" ht="12.75" hidden="1" customHeight="1" x14ac:dyDescent="0.25">
      <c r="X282" s="205"/>
    </row>
    <row r="283" spans="24:24" ht="12.75" hidden="1" customHeight="1" x14ac:dyDescent="0.25">
      <c r="X283" s="205"/>
    </row>
    <row r="284" spans="24:24" ht="12.75" hidden="1" customHeight="1" x14ac:dyDescent="0.25">
      <c r="X284" s="205"/>
    </row>
    <row r="285" spans="24:24" ht="12.75" hidden="1" customHeight="1" x14ac:dyDescent="0.25">
      <c r="X285" s="205"/>
    </row>
    <row r="286" spans="24:24" ht="12.75" hidden="1" customHeight="1" x14ac:dyDescent="0.25">
      <c r="X286" s="205"/>
    </row>
    <row r="287" spans="24:24" ht="12.75" hidden="1" customHeight="1" x14ac:dyDescent="0.25">
      <c r="X287" s="205"/>
    </row>
    <row r="288" spans="24:24" ht="12.75" hidden="1" customHeight="1" x14ac:dyDescent="0.25">
      <c r="X288" s="205"/>
    </row>
    <row r="289" spans="24:24" ht="12.75" hidden="1" customHeight="1" x14ac:dyDescent="0.25">
      <c r="X289" s="205"/>
    </row>
    <row r="290" spans="24:24" ht="12.75" hidden="1" customHeight="1" x14ac:dyDescent="0.25">
      <c r="X290" s="205"/>
    </row>
    <row r="291" spans="24:24" ht="12.75" hidden="1" customHeight="1" x14ac:dyDescent="0.25">
      <c r="X291" s="205"/>
    </row>
    <row r="292" spans="24:24" ht="12.75" hidden="1" customHeight="1" x14ac:dyDescent="0.25">
      <c r="X292" s="205"/>
    </row>
    <row r="293" spans="24:24" ht="12.75" hidden="1" customHeight="1" x14ac:dyDescent="0.25">
      <c r="X293" s="205"/>
    </row>
    <row r="294" spans="24:24" ht="12.75" hidden="1" customHeight="1" x14ac:dyDescent="0.25">
      <c r="X294" s="205"/>
    </row>
    <row r="295" spans="24:24" ht="12.75" hidden="1" customHeight="1" x14ac:dyDescent="0.25">
      <c r="X295" s="205"/>
    </row>
    <row r="296" spans="24:24" ht="12.75" hidden="1" customHeight="1" x14ac:dyDescent="0.25">
      <c r="X296" s="205"/>
    </row>
    <row r="297" spans="24:24" ht="12.75" hidden="1" customHeight="1" x14ac:dyDescent="0.25">
      <c r="X297" s="205"/>
    </row>
    <row r="298" spans="24:24" ht="12.75" hidden="1" customHeight="1" x14ac:dyDescent="0.25">
      <c r="X298" s="205"/>
    </row>
    <row r="299" spans="24:24" ht="12.75" hidden="1" customHeight="1" x14ac:dyDescent="0.25">
      <c r="X299" s="205"/>
    </row>
    <row r="300" spans="24:24" ht="12.75" hidden="1" customHeight="1" x14ac:dyDescent="0.25">
      <c r="X300" s="205"/>
    </row>
    <row r="301" spans="24:24" ht="12.75" hidden="1" customHeight="1" x14ac:dyDescent="0.25">
      <c r="X301" s="205"/>
    </row>
    <row r="302" spans="24:24" ht="12.75" hidden="1" customHeight="1" x14ac:dyDescent="0.25">
      <c r="X302" s="205"/>
    </row>
    <row r="303" spans="24:24" ht="12.75" hidden="1" customHeight="1" x14ac:dyDescent="0.25">
      <c r="X303" s="205"/>
    </row>
    <row r="304" spans="24:24" ht="12.75" hidden="1" customHeight="1" x14ac:dyDescent="0.25">
      <c r="X304" s="205"/>
    </row>
    <row r="305" spans="24:24" ht="12.75" hidden="1" customHeight="1" x14ac:dyDescent="0.25">
      <c r="X305" s="205"/>
    </row>
    <row r="306" spans="24:24" ht="12.75" hidden="1" customHeight="1" x14ac:dyDescent="0.25">
      <c r="X306" s="205"/>
    </row>
    <row r="307" spans="24:24" ht="12.75" hidden="1" customHeight="1" x14ac:dyDescent="0.25">
      <c r="X307" s="205"/>
    </row>
    <row r="308" spans="24:24" ht="12.75" hidden="1" customHeight="1" x14ac:dyDescent="0.25">
      <c r="X308" s="205"/>
    </row>
    <row r="309" spans="24:24" ht="12.75" hidden="1" customHeight="1" x14ac:dyDescent="0.25">
      <c r="X309" s="205"/>
    </row>
    <row r="310" spans="24:24" ht="12.75" hidden="1" customHeight="1" x14ac:dyDescent="0.25">
      <c r="X310" s="205"/>
    </row>
    <row r="311" spans="24:24" ht="12.75" hidden="1" customHeight="1" x14ac:dyDescent="0.25">
      <c r="X311" s="205"/>
    </row>
    <row r="312" spans="24:24" ht="12.75" hidden="1" customHeight="1" x14ac:dyDescent="0.25">
      <c r="X312" s="205"/>
    </row>
    <row r="313" spans="24:24" ht="12.75" hidden="1" customHeight="1" x14ac:dyDescent="0.25">
      <c r="X313" s="205"/>
    </row>
    <row r="314" spans="24:24" ht="12.75" hidden="1" customHeight="1" x14ac:dyDescent="0.25">
      <c r="X314" s="205"/>
    </row>
    <row r="315" spans="24:24" ht="12.75" hidden="1" customHeight="1" x14ac:dyDescent="0.25">
      <c r="X315" s="205"/>
    </row>
    <row r="316" spans="24:24" ht="12.75" hidden="1" customHeight="1" x14ac:dyDescent="0.25">
      <c r="X316" s="205"/>
    </row>
    <row r="317" spans="24:24" ht="12.75" hidden="1" customHeight="1" x14ac:dyDescent="0.25">
      <c r="X317" s="205"/>
    </row>
    <row r="318" spans="24:24" ht="12.75" hidden="1" customHeight="1" x14ac:dyDescent="0.25">
      <c r="X318" s="205"/>
    </row>
    <row r="319" spans="24:24" ht="12.75" hidden="1" customHeight="1" x14ac:dyDescent="0.25">
      <c r="X319" s="205"/>
    </row>
    <row r="320" spans="24:24" ht="12.75" hidden="1" customHeight="1" x14ac:dyDescent="0.25">
      <c r="X320" s="205"/>
    </row>
    <row r="321" spans="24:24" ht="12.75" hidden="1" customHeight="1" x14ac:dyDescent="0.25">
      <c r="X321" s="205"/>
    </row>
    <row r="322" spans="24:24" ht="12.75" hidden="1" customHeight="1" x14ac:dyDescent="0.25">
      <c r="X322" s="205"/>
    </row>
    <row r="323" spans="24:24" ht="12.75" hidden="1" customHeight="1" x14ac:dyDescent="0.25">
      <c r="X323" s="205"/>
    </row>
    <row r="324" spans="24:24" ht="12.75" hidden="1" customHeight="1" x14ac:dyDescent="0.25">
      <c r="X324" s="205"/>
    </row>
    <row r="325" spans="24:24" ht="12.75" hidden="1" customHeight="1" x14ac:dyDescent="0.25">
      <c r="X325" s="205"/>
    </row>
    <row r="326" spans="24:24" ht="12.75" hidden="1" customHeight="1" x14ac:dyDescent="0.25">
      <c r="X326" s="205"/>
    </row>
    <row r="327" spans="24:24" ht="12.75" hidden="1" customHeight="1" x14ac:dyDescent="0.25">
      <c r="X327" s="205"/>
    </row>
    <row r="328" spans="24:24" ht="12.75" hidden="1" customHeight="1" x14ac:dyDescent="0.25">
      <c r="X328" s="205"/>
    </row>
    <row r="329" spans="24:24" ht="12.75" hidden="1" customHeight="1" x14ac:dyDescent="0.25">
      <c r="X329" s="205"/>
    </row>
    <row r="330" spans="24:24" ht="12.75" hidden="1" customHeight="1" x14ac:dyDescent="0.25">
      <c r="X330" s="205"/>
    </row>
    <row r="331" spans="24:24" ht="12.75" hidden="1" customHeight="1" x14ac:dyDescent="0.25">
      <c r="X331" s="205"/>
    </row>
    <row r="332" spans="24:24" ht="12.75" hidden="1" customHeight="1" x14ac:dyDescent="0.25">
      <c r="X332" s="205"/>
    </row>
    <row r="333" spans="24:24" ht="12.75" hidden="1" customHeight="1" x14ac:dyDescent="0.25">
      <c r="X333" s="205"/>
    </row>
    <row r="334" spans="24:24" ht="12.75" hidden="1" customHeight="1" x14ac:dyDescent="0.25">
      <c r="X334" s="205"/>
    </row>
    <row r="335" spans="24:24" ht="12.75" hidden="1" customHeight="1" x14ac:dyDescent="0.25">
      <c r="X335" s="205"/>
    </row>
    <row r="336" spans="24:24" ht="12.75" hidden="1" customHeight="1" x14ac:dyDescent="0.25">
      <c r="X336" s="205"/>
    </row>
    <row r="337" spans="24:24" ht="12.75" hidden="1" customHeight="1" x14ac:dyDescent="0.25">
      <c r="X337" s="205"/>
    </row>
    <row r="338" spans="24:24" ht="12.75" hidden="1" customHeight="1" x14ac:dyDescent="0.25">
      <c r="X338" s="205"/>
    </row>
    <row r="339" spans="24:24" ht="12.75" hidden="1" customHeight="1" x14ac:dyDescent="0.25">
      <c r="X339" s="205"/>
    </row>
    <row r="340" spans="24:24" ht="12.75" hidden="1" customHeight="1" x14ac:dyDescent="0.25">
      <c r="X340" s="205"/>
    </row>
    <row r="341" spans="24:24" ht="12.75" hidden="1" customHeight="1" x14ac:dyDescent="0.25">
      <c r="X341" s="205"/>
    </row>
    <row r="342" spans="24:24" ht="12.75" hidden="1" customHeight="1" x14ac:dyDescent="0.25">
      <c r="X342" s="205"/>
    </row>
    <row r="343" spans="24:24" ht="12.75" hidden="1" customHeight="1" x14ac:dyDescent="0.25">
      <c r="X343" s="205"/>
    </row>
    <row r="344" spans="24:24" ht="12.75" hidden="1" customHeight="1" x14ac:dyDescent="0.25">
      <c r="X344" s="205"/>
    </row>
    <row r="345" spans="24:24" ht="12.75" hidden="1" customHeight="1" x14ac:dyDescent="0.25">
      <c r="X345" s="205"/>
    </row>
    <row r="346" spans="24:24" ht="12.75" hidden="1" customHeight="1" x14ac:dyDescent="0.25">
      <c r="X346" s="205"/>
    </row>
    <row r="347" spans="24:24" ht="12.75" hidden="1" customHeight="1" x14ac:dyDescent="0.25">
      <c r="X347" s="205"/>
    </row>
    <row r="348" spans="24:24" ht="12.75" hidden="1" customHeight="1" x14ac:dyDescent="0.25">
      <c r="X348" s="205"/>
    </row>
    <row r="349" spans="24:24" ht="12.75" hidden="1" customHeight="1" x14ac:dyDescent="0.25">
      <c r="X349" s="205"/>
    </row>
    <row r="350" spans="24:24" ht="12.75" hidden="1" customHeight="1" x14ac:dyDescent="0.25">
      <c r="X350" s="205"/>
    </row>
    <row r="351" spans="24:24" ht="12.75" hidden="1" customHeight="1" x14ac:dyDescent="0.25">
      <c r="X351" s="205"/>
    </row>
    <row r="352" spans="24:24" ht="12.75" hidden="1" customHeight="1" x14ac:dyDescent="0.25">
      <c r="X352" s="205"/>
    </row>
    <row r="353" spans="24:24" ht="12.75" hidden="1" customHeight="1" x14ac:dyDescent="0.25">
      <c r="X353" s="205"/>
    </row>
    <row r="354" spans="24:24" ht="12.75" hidden="1" customHeight="1" x14ac:dyDescent="0.25">
      <c r="X354" s="205"/>
    </row>
    <row r="355" spans="24:24" ht="12.75" hidden="1" customHeight="1" x14ac:dyDescent="0.25">
      <c r="X355" s="205"/>
    </row>
    <row r="356" spans="24:24" ht="12.75" hidden="1" customHeight="1" x14ac:dyDescent="0.25">
      <c r="X356" s="205"/>
    </row>
    <row r="357" spans="24:24" ht="12.75" hidden="1" customHeight="1" x14ac:dyDescent="0.25">
      <c r="X357" s="205"/>
    </row>
    <row r="358" spans="24:24" ht="12.75" hidden="1" customHeight="1" x14ac:dyDescent="0.25">
      <c r="X358" s="205"/>
    </row>
    <row r="359" spans="24:24" ht="12.75" hidden="1" customHeight="1" x14ac:dyDescent="0.25">
      <c r="X359" s="205"/>
    </row>
    <row r="360" spans="24:24" ht="12.75" hidden="1" customHeight="1" x14ac:dyDescent="0.25">
      <c r="X360" s="205"/>
    </row>
    <row r="361" spans="24:24" ht="12.75" hidden="1" customHeight="1" x14ac:dyDescent="0.25">
      <c r="X361" s="205"/>
    </row>
    <row r="362" spans="24:24" ht="12.75" hidden="1" customHeight="1" x14ac:dyDescent="0.25">
      <c r="X362" s="205"/>
    </row>
    <row r="363" spans="24:24" ht="12.75" hidden="1" customHeight="1" x14ac:dyDescent="0.25">
      <c r="X363" s="205"/>
    </row>
    <row r="364" spans="24:24" ht="12.75" hidden="1" customHeight="1" x14ac:dyDescent="0.25">
      <c r="X364" s="205"/>
    </row>
    <row r="365" spans="24:24" ht="12.75" hidden="1" customHeight="1" x14ac:dyDescent="0.25">
      <c r="X365" s="205"/>
    </row>
    <row r="366" spans="24:24" ht="12.75" hidden="1" customHeight="1" x14ac:dyDescent="0.25">
      <c r="X366" s="205"/>
    </row>
    <row r="367" spans="24:24" ht="12.75" hidden="1" customHeight="1" x14ac:dyDescent="0.25">
      <c r="X367" s="205"/>
    </row>
    <row r="368" spans="24:24" ht="12.75" hidden="1" customHeight="1" x14ac:dyDescent="0.25">
      <c r="X368" s="205"/>
    </row>
    <row r="369" spans="24:24" ht="12.75" hidden="1" customHeight="1" x14ac:dyDescent="0.25">
      <c r="X369" s="205"/>
    </row>
    <row r="370" spans="24:24" ht="12.75" hidden="1" customHeight="1" x14ac:dyDescent="0.25">
      <c r="X370" s="205"/>
    </row>
    <row r="371" spans="24:24" ht="12.75" hidden="1" customHeight="1" x14ac:dyDescent="0.25">
      <c r="X371" s="205"/>
    </row>
    <row r="372" spans="24:24" ht="12.75" hidden="1" customHeight="1" x14ac:dyDescent="0.25">
      <c r="X372" s="205"/>
    </row>
    <row r="373" spans="24:24" ht="12.75" hidden="1" customHeight="1" x14ac:dyDescent="0.25">
      <c r="X373" s="205"/>
    </row>
    <row r="374" spans="24:24" ht="12.75" hidden="1" customHeight="1" x14ac:dyDescent="0.25">
      <c r="X374" s="205"/>
    </row>
    <row r="375" spans="24:24" ht="12.75" hidden="1" customHeight="1" x14ac:dyDescent="0.25">
      <c r="X375" s="205"/>
    </row>
    <row r="376" spans="24:24" ht="12.75" hidden="1" customHeight="1" x14ac:dyDescent="0.25">
      <c r="X376" s="205"/>
    </row>
    <row r="377" spans="24:24" ht="12.75" hidden="1" customHeight="1" x14ac:dyDescent="0.25">
      <c r="X377" s="205"/>
    </row>
    <row r="378" spans="24:24" ht="12.75" hidden="1" customHeight="1" x14ac:dyDescent="0.25">
      <c r="X378" s="205"/>
    </row>
    <row r="379" spans="24:24" ht="12.75" hidden="1" customHeight="1" x14ac:dyDescent="0.25">
      <c r="X379" s="205"/>
    </row>
    <row r="380" spans="24:24" ht="12.75" hidden="1" customHeight="1" x14ac:dyDescent="0.25">
      <c r="X380" s="205"/>
    </row>
    <row r="381" spans="24:24" ht="12.75" hidden="1" customHeight="1" x14ac:dyDescent="0.25">
      <c r="X381" s="205"/>
    </row>
    <row r="382" spans="24:24" ht="12.75" hidden="1" customHeight="1" x14ac:dyDescent="0.25">
      <c r="X382" s="205"/>
    </row>
    <row r="383" spans="24:24" ht="12.75" hidden="1" customHeight="1" x14ac:dyDescent="0.25">
      <c r="X383" s="205"/>
    </row>
    <row r="384" spans="24:24" ht="12.75" hidden="1" customHeight="1" x14ac:dyDescent="0.25">
      <c r="X384" s="205"/>
    </row>
    <row r="385" spans="24:24" ht="12.75" hidden="1" customHeight="1" x14ac:dyDescent="0.25">
      <c r="X385" s="205"/>
    </row>
    <row r="386" spans="24:24" ht="12.75" hidden="1" customHeight="1" x14ac:dyDescent="0.25">
      <c r="X386" s="205"/>
    </row>
    <row r="387" spans="24:24" ht="12.75" hidden="1" customHeight="1" x14ac:dyDescent="0.25">
      <c r="X387" s="205"/>
    </row>
    <row r="388" spans="24:24" ht="12.75" hidden="1" customHeight="1" x14ac:dyDescent="0.25">
      <c r="X388" s="205"/>
    </row>
    <row r="389" spans="24:24" ht="12.75" hidden="1" customHeight="1" x14ac:dyDescent="0.25">
      <c r="X389" s="205"/>
    </row>
    <row r="390" spans="24:24" ht="12.75" hidden="1" customHeight="1" x14ac:dyDescent="0.25">
      <c r="X390" s="205"/>
    </row>
    <row r="391" spans="24:24" ht="12.75" hidden="1" customHeight="1" x14ac:dyDescent="0.25">
      <c r="X391" s="205"/>
    </row>
    <row r="392" spans="24:24" ht="12.75" hidden="1" customHeight="1" x14ac:dyDescent="0.25">
      <c r="X392" s="205"/>
    </row>
    <row r="393" spans="24:24" ht="12.75" hidden="1" customHeight="1" x14ac:dyDescent="0.25">
      <c r="X393" s="205"/>
    </row>
    <row r="394" spans="24:24" ht="12.75" hidden="1" customHeight="1" x14ac:dyDescent="0.25">
      <c r="X394" s="205"/>
    </row>
    <row r="395" spans="24:24" ht="12.75" hidden="1" customHeight="1" x14ac:dyDescent="0.25">
      <c r="X395" s="205"/>
    </row>
    <row r="396" spans="24:24" ht="12.75" hidden="1" customHeight="1" x14ac:dyDescent="0.25">
      <c r="X396" s="205"/>
    </row>
    <row r="397" spans="24:24" ht="12.75" hidden="1" customHeight="1" x14ac:dyDescent="0.25">
      <c r="X397" s="205"/>
    </row>
    <row r="398" spans="24:24" ht="12.75" hidden="1" customHeight="1" x14ac:dyDescent="0.25">
      <c r="X398" s="205"/>
    </row>
    <row r="399" spans="24:24" ht="12.75" hidden="1" customHeight="1" x14ac:dyDescent="0.25">
      <c r="X399" s="205"/>
    </row>
    <row r="400" spans="24:24" ht="12.75" hidden="1" customHeight="1" x14ac:dyDescent="0.25">
      <c r="X400" s="205"/>
    </row>
    <row r="401" spans="24:24" ht="12.75" hidden="1" customHeight="1" x14ac:dyDescent="0.25">
      <c r="X401" s="205"/>
    </row>
    <row r="402" spans="24:24" ht="12.75" hidden="1" customHeight="1" x14ac:dyDescent="0.25">
      <c r="X402" s="205"/>
    </row>
    <row r="403" spans="24:24" ht="12.75" hidden="1" customHeight="1" x14ac:dyDescent="0.25">
      <c r="X403" s="205"/>
    </row>
    <row r="404" spans="24:24" ht="12.75" hidden="1" customHeight="1" x14ac:dyDescent="0.25">
      <c r="X404" s="205"/>
    </row>
    <row r="405" spans="24:24" ht="12.75" hidden="1" customHeight="1" x14ac:dyDescent="0.25">
      <c r="X405" s="205"/>
    </row>
    <row r="406" spans="24:24" ht="12.75" hidden="1" customHeight="1" x14ac:dyDescent="0.25">
      <c r="X406" s="205"/>
    </row>
    <row r="407" spans="24:24" ht="12.75" hidden="1" customHeight="1" x14ac:dyDescent="0.25">
      <c r="X407" s="205"/>
    </row>
    <row r="408" spans="24:24" ht="12.75" hidden="1" customHeight="1" x14ac:dyDescent="0.25">
      <c r="X408" s="205"/>
    </row>
    <row r="409" spans="24:24" ht="12.75" hidden="1" customHeight="1" x14ac:dyDescent="0.25">
      <c r="X409" s="205"/>
    </row>
    <row r="410" spans="24:24" ht="12.75" hidden="1" customHeight="1" x14ac:dyDescent="0.25">
      <c r="X410" s="205"/>
    </row>
    <row r="411" spans="24:24" ht="12.75" hidden="1" customHeight="1" x14ac:dyDescent="0.25">
      <c r="X411" s="205"/>
    </row>
    <row r="412" spans="24:24" ht="12.75" hidden="1" customHeight="1" x14ac:dyDescent="0.25">
      <c r="X412" s="205"/>
    </row>
    <row r="413" spans="24:24" ht="12.75" hidden="1" customHeight="1" x14ac:dyDescent="0.25">
      <c r="X413" s="205"/>
    </row>
    <row r="414" spans="24:24" ht="12.75" hidden="1" customHeight="1" x14ac:dyDescent="0.25">
      <c r="X414" s="205"/>
    </row>
    <row r="415" spans="24:24" ht="12.75" hidden="1" customHeight="1" x14ac:dyDescent="0.25">
      <c r="X415" s="205"/>
    </row>
    <row r="416" spans="24:24" ht="12.75" hidden="1" customHeight="1" x14ac:dyDescent="0.25">
      <c r="X416" s="205"/>
    </row>
    <row r="417" spans="24:24" ht="12.75" hidden="1" customHeight="1" x14ac:dyDescent="0.25">
      <c r="X417" s="205"/>
    </row>
    <row r="418" spans="24:24" ht="12.75" hidden="1" customHeight="1" x14ac:dyDescent="0.25">
      <c r="X418" s="205"/>
    </row>
    <row r="419" spans="24:24" ht="12.75" hidden="1" customHeight="1" x14ac:dyDescent="0.25">
      <c r="X419" s="205"/>
    </row>
    <row r="420" spans="24:24" ht="12.75" hidden="1" customHeight="1" x14ac:dyDescent="0.25">
      <c r="X420" s="205"/>
    </row>
    <row r="421" spans="24:24" ht="12.75" hidden="1" customHeight="1" x14ac:dyDescent="0.25">
      <c r="X421" s="205"/>
    </row>
    <row r="422" spans="24:24" ht="12.75" hidden="1" customHeight="1" x14ac:dyDescent="0.25">
      <c r="X422" s="205"/>
    </row>
    <row r="423" spans="24:24" ht="12.75" hidden="1" customHeight="1" x14ac:dyDescent="0.25">
      <c r="X423" s="205"/>
    </row>
    <row r="424" spans="24:24" ht="12.75" hidden="1" customHeight="1" x14ac:dyDescent="0.25">
      <c r="X424" s="205"/>
    </row>
    <row r="425" spans="24:24" ht="12.75" hidden="1" customHeight="1" x14ac:dyDescent="0.25">
      <c r="X425" s="205"/>
    </row>
    <row r="426" spans="24:24" ht="12.75" hidden="1" customHeight="1" x14ac:dyDescent="0.25">
      <c r="X426" s="205"/>
    </row>
    <row r="427" spans="24:24" ht="12.75" hidden="1" customHeight="1" x14ac:dyDescent="0.25">
      <c r="X427" s="205"/>
    </row>
    <row r="428" spans="24:24" ht="12.75" hidden="1" customHeight="1" x14ac:dyDescent="0.25">
      <c r="X428" s="205"/>
    </row>
    <row r="429" spans="24:24" ht="12.75" hidden="1" customHeight="1" x14ac:dyDescent="0.25">
      <c r="X429" s="205"/>
    </row>
    <row r="430" spans="24:24" ht="12.75" hidden="1" customHeight="1" x14ac:dyDescent="0.25">
      <c r="X430" s="205"/>
    </row>
    <row r="431" spans="24:24" ht="12.75" hidden="1" customHeight="1" x14ac:dyDescent="0.25">
      <c r="X431" s="205"/>
    </row>
    <row r="432" spans="24:24" ht="12.75" hidden="1" customHeight="1" x14ac:dyDescent="0.25">
      <c r="X432" s="205"/>
    </row>
    <row r="433" spans="24:24" ht="12.75" hidden="1" customHeight="1" x14ac:dyDescent="0.25">
      <c r="X433" s="205"/>
    </row>
    <row r="434" spans="24:24" ht="12.75" hidden="1" customHeight="1" x14ac:dyDescent="0.25">
      <c r="X434" s="205"/>
    </row>
    <row r="435" spans="24:24" ht="12.75" hidden="1" customHeight="1" x14ac:dyDescent="0.25">
      <c r="X435" s="205"/>
    </row>
    <row r="436" spans="24:24" ht="12.75" hidden="1" customHeight="1" x14ac:dyDescent="0.25">
      <c r="X436" s="205"/>
    </row>
    <row r="437" spans="24:24" ht="12.75" hidden="1" customHeight="1" x14ac:dyDescent="0.25">
      <c r="X437" s="205"/>
    </row>
    <row r="438" spans="24:24" ht="12.75" hidden="1" customHeight="1" x14ac:dyDescent="0.25">
      <c r="X438" s="205"/>
    </row>
    <row r="439" spans="24:24" ht="12.75" hidden="1" customHeight="1" x14ac:dyDescent="0.25">
      <c r="X439" s="205"/>
    </row>
    <row r="440" spans="24:24" ht="12.75" hidden="1" customHeight="1" x14ac:dyDescent="0.25">
      <c r="X440" s="205"/>
    </row>
    <row r="441" spans="24:24" ht="12.75" hidden="1" customHeight="1" x14ac:dyDescent="0.25">
      <c r="X441" s="205"/>
    </row>
    <row r="442" spans="24:24" ht="12.75" hidden="1" customHeight="1" x14ac:dyDescent="0.25">
      <c r="X442" s="205"/>
    </row>
    <row r="443" spans="24:24" ht="12.75" hidden="1" customHeight="1" x14ac:dyDescent="0.25">
      <c r="X443" s="205"/>
    </row>
    <row r="444" spans="24:24" ht="12.75" hidden="1" customHeight="1" x14ac:dyDescent="0.25">
      <c r="X444" s="205"/>
    </row>
    <row r="445" spans="24:24" ht="12.75" hidden="1" customHeight="1" x14ac:dyDescent="0.25">
      <c r="X445" s="205"/>
    </row>
    <row r="446" spans="24:24" ht="12.75" hidden="1" customHeight="1" x14ac:dyDescent="0.25">
      <c r="X446" s="205"/>
    </row>
    <row r="447" spans="24:24" ht="12.75" hidden="1" customHeight="1" x14ac:dyDescent="0.25">
      <c r="X447" s="205"/>
    </row>
    <row r="448" spans="24:24" ht="12.75" hidden="1" customHeight="1" x14ac:dyDescent="0.25">
      <c r="X448" s="205"/>
    </row>
    <row r="449" spans="24:24" ht="12.75" hidden="1" customHeight="1" x14ac:dyDescent="0.25">
      <c r="X449" s="205"/>
    </row>
    <row r="450" spans="24:24" ht="12.75" hidden="1" customHeight="1" x14ac:dyDescent="0.25">
      <c r="X450" s="205"/>
    </row>
    <row r="451" spans="24:24" ht="12.75" hidden="1" customHeight="1" x14ac:dyDescent="0.25">
      <c r="X451" s="205"/>
    </row>
    <row r="452" spans="24:24" ht="12.75" hidden="1" customHeight="1" x14ac:dyDescent="0.25">
      <c r="X452" s="205"/>
    </row>
    <row r="453" spans="24:24" ht="12.75" hidden="1" customHeight="1" x14ac:dyDescent="0.25">
      <c r="X453" s="205"/>
    </row>
    <row r="454" spans="24:24" ht="12.75" hidden="1" customHeight="1" x14ac:dyDescent="0.25">
      <c r="X454" s="205"/>
    </row>
    <row r="455" spans="24:24" ht="12.75" hidden="1" customHeight="1" x14ac:dyDescent="0.25">
      <c r="X455" s="205"/>
    </row>
    <row r="456" spans="24:24" ht="12.75" hidden="1" customHeight="1" x14ac:dyDescent="0.25">
      <c r="X456" s="205"/>
    </row>
    <row r="457" spans="24:24" ht="12.75" hidden="1" customHeight="1" x14ac:dyDescent="0.25">
      <c r="X457" s="205"/>
    </row>
    <row r="458" spans="24:24" ht="12.75" hidden="1" customHeight="1" x14ac:dyDescent="0.25">
      <c r="X458" s="205"/>
    </row>
    <row r="459" spans="24:24" ht="12.75" hidden="1" customHeight="1" x14ac:dyDescent="0.25">
      <c r="X459" s="205"/>
    </row>
    <row r="460" spans="24:24" ht="12.75" hidden="1" customHeight="1" x14ac:dyDescent="0.25">
      <c r="X460" s="205"/>
    </row>
    <row r="461" spans="24:24" ht="12.75" hidden="1" customHeight="1" x14ac:dyDescent="0.25">
      <c r="X461" s="205"/>
    </row>
    <row r="462" spans="24:24" ht="12.75" hidden="1" customHeight="1" x14ac:dyDescent="0.25">
      <c r="X462" s="205"/>
    </row>
    <row r="463" spans="24:24" ht="12.75" hidden="1" customHeight="1" x14ac:dyDescent="0.25">
      <c r="X463" s="205"/>
    </row>
    <row r="464" spans="24:24" ht="12.75" hidden="1" customHeight="1" x14ac:dyDescent="0.25">
      <c r="X464" s="205"/>
    </row>
    <row r="465" spans="24:24" ht="12.75" hidden="1" customHeight="1" x14ac:dyDescent="0.25">
      <c r="X465" s="205"/>
    </row>
    <row r="466" spans="24:24" ht="12.75" hidden="1" customHeight="1" x14ac:dyDescent="0.25">
      <c r="X466" s="205"/>
    </row>
    <row r="467" spans="24:24" ht="12.75" hidden="1" customHeight="1" x14ac:dyDescent="0.25">
      <c r="X467" s="205"/>
    </row>
    <row r="468" spans="24:24" ht="12.75" hidden="1" customHeight="1" x14ac:dyDescent="0.25">
      <c r="X468" s="205"/>
    </row>
    <row r="469" spans="24:24" ht="12.75" hidden="1" customHeight="1" x14ac:dyDescent="0.25">
      <c r="X469" s="205"/>
    </row>
    <row r="470" spans="24:24" ht="12.75" hidden="1" customHeight="1" x14ac:dyDescent="0.25">
      <c r="X470" s="205"/>
    </row>
    <row r="471" spans="24:24" ht="12.75" hidden="1" customHeight="1" x14ac:dyDescent="0.25">
      <c r="X471" s="205"/>
    </row>
    <row r="472" spans="24:24" ht="12.75" hidden="1" customHeight="1" x14ac:dyDescent="0.25">
      <c r="X472" s="205"/>
    </row>
    <row r="473" spans="24:24" ht="12.75" hidden="1" customHeight="1" x14ac:dyDescent="0.25">
      <c r="X473" s="205"/>
    </row>
    <row r="474" spans="24:24" ht="12.75" hidden="1" customHeight="1" x14ac:dyDescent="0.25">
      <c r="X474" s="205"/>
    </row>
    <row r="475" spans="24:24" ht="12.75" hidden="1" customHeight="1" x14ac:dyDescent="0.25">
      <c r="X475" s="205"/>
    </row>
    <row r="476" spans="24:24" ht="12.75" hidden="1" customHeight="1" x14ac:dyDescent="0.25">
      <c r="X476" s="205"/>
    </row>
    <row r="477" spans="24:24" ht="12.75" hidden="1" customHeight="1" x14ac:dyDescent="0.25">
      <c r="X477" s="205"/>
    </row>
    <row r="478" spans="24:24" ht="12.75" hidden="1" customHeight="1" x14ac:dyDescent="0.25">
      <c r="X478" s="205"/>
    </row>
    <row r="479" spans="24:24" ht="12.75" hidden="1" customHeight="1" x14ac:dyDescent="0.25">
      <c r="X479" s="205"/>
    </row>
    <row r="480" spans="24:24" ht="12.75" hidden="1" customHeight="1" x14ac:dyDescent="0.25">
      <c r="X480" s="205"/>
    </row>
    <row r="481" spans="24:24" ht="12.75" hidden="1" customHeight="1" x14ac:dyDescent="0.25">
      <c r="X481" s="205"/>
    </row>
    <row r="482" spans="24:24" ht="12.75" hidden="1" customHeight="1" x14ac:dyDescent="0.25">
      <c r="X482" s="205"/>
    </row>
    <row r="483" spans="24:24" ht="12.75" hidden="1" customHeight="1" x14ac:dyDescent="0.25">
      <c r="X483" s="205"/>
    </row>
    <row r="484" spans="24:24" ht="12.75" hidden="1" customHeight="1" x14ac:dyDescent="0.25">
      <c r="X484" s="205"/>
    </row>
    <row r="485" spans="24:24" ht="12.75" hidden="1" customHeight="1" x14ac:dyDescent="0.25">
      <c r="X485" s="205"/>
    </row>
    <row r="486" spans="24:24" ht="12.75" hidden="1" customHeight="1" x14ac:dyDescent="0.25">
      <c r="X486" s="205"/>
    </row>
    <row r="487" spans="24:24" ht="12.75" hidden="1" customHeight="1" x14ac:dyDescent="0.25">
      <c r="X487" s="205"/>
    </row>
    <row r="488" spans="24:24" ht="12.75" hidden="1" customHeight="1" x14ac:dyDescent="0.25">
      <c r="X488" s="205"/>
    </row>
    <row r="489" spans="24:24" ht="12.75" hidden="1" customHeight="1" x14ac:dyDescent="0.25">
      <c r="X489" s="205"/>
    </row>
    <row r="490" spans="24:24" ht="12.75" hidden="1" customHeight="1" x14ac:dyDescent="0.25">
      <c r="X490" s="205"/>
    </row>
    <row r="491" spans="24:24" ht="12.75" hidden="1" customHeight="1" x14ac:dyDescent="0.25">
      <c r="X491" s="205"/>
    </row>
    <row r="492" spans="24:24" ht="12.75" hidden="1" customHeight="1" x14ac:dyDescent="0.25">
      <c r="X492" s="205"/>
    </row>
    <row r="493" spans="24:24" ht="12.75" hidden="1" customHeight="1" x14ac:dyDescent="0.25">
      <c r="X493" s="205"/>
    </row>
    <row r="494" spans="24:24" ht="12.75" hidden="1" customHeight="1" x14ac:dyDescent="0.25">
      <c r="X494" s="205"/>
    </row>
    <row r="495" spans="24:24" ht="12.75" hidden="1" customHeight="1" x14ac:dyDescent="0.25">
      <c r="X495" s="205"/>
    </row>
    <row r="496" spans="24:24" ht="12.75" hidden="1" customHeight="1" x14ac:dyDescent="0.25">
      <c r="X496" s="205"/>
    </row>
    <row r="497" spans="24:24" ht="12.75" hidden="1" customHeight="1" x14ac:dyDescent="0.25">
      <c r="X497" s="205"/>
    </row>
    <row r="498" spans="24:24" ht="12.75" hidden="1" customHeight="1" x14ac:dyDescent="0.25">
      <c r="X498" s="205"/>
    </row>
    <row r="499" spans="24:24" ht="12.75" hidden="1" customHeight="1" x14ac:dyDescent="0.25">
      <c r="X499" s="205"/>
    </row>
    <row r="500" spans="24:24" ht="12.75" hidden="1" customHeight="1" x14ac:dyDescent="0.25">
      <c r="X500" s="205"/>
    </row>
    <row r="501" spans="24:24" ht="12.75" hidden="1" customHeight="1" x14ac:dyDescent="0.25">
      <c r="X501" s="205"/>
    </row>
    <row r="502" spans="24:24" ht="12.75" hidden="1" customHeight="1" x14ac:dyDescent="0.25">
      <c r="X502" s="205"/>
    </row>
    <row r="503" spans="24:24" ht="12.75" hidden="1" customHeight="1" x14ac:dyDescent="0.25">
      <c r="X503" s="205"/>
    </row>
    <row r="504" spans="24:24" ht="12.75" hidden="1" customHeight="1" x14ac:dyDescent="0.25">
      <c r="X504" s="205"/>
    </row>
    <row r="505" spans="24:24" ht="12.75" hidden="1" customHeight="1" x14ac:dyDescent="0.25">
      <c r="X505" s="205"/>
    </row>
    <row r="506" spans="24:24" ht="12.75" hidden="1" customHeight="1" x14ac:dyDescent="0.25">
      <c r="X506" s="205"/>
    </row>
    <row r="507" spans="24:24" ht="12.75" hidden="1" customHeight="1" x14ac:dyDescent="0.25">
      <c r="X507" s="205"/>
    </row>
    <row r="508" spans="24:24" ht="12.75" hidden="1" customHeight="1" x14ac:dyDescent="0.25">
      <c r="X508" s="205"/>
    </row>
    <row r="509" spans="24:24" ht="12.75" hidden="1" customHeight="1" x14ac:dyDescent="0.25">
      <c r="X509" s="205"/>
    </row>
    <row r="510" spans="24:24" ht="12.75" hidden="1" customHeight="1" x14ac:dyDescent="0.25">
      <c r="X510" s="205"/>
    </row>
    <row r="511" spans="24:24" ht="12.75" hidden="1" customHeight="1" x14ac:dyDescent="0.25">
      <c r="X511" s="205"/>
    </row>
    <row r="512" spans="24:24" ht="12.75" hidden="1" customHeight="1" x14ac:dyDescent="0.25">
      <c r="X512" s="205"/>
    </row>
    <row r="513" spans="24:24" ht="12.75" hidden="1" customHeight="1" x14ac:dyDescent="0.25">
      <c r="X513" s="205"/>
    </row>
    <row r="514" spans="24:24" ht="12.75" hidden="1" customHeight="1" x14ac:dyDescent="0.25">
      <c r="X514" s="205"/>
    </row>
    <row r="515" spans="24:24" ht="12.75" hidden="1" customHeight="1" x14ac:dyDescent="0.25">
      <c r="X515" s="205"/>
    </row>
    <row r="516" spans="24:24" ht="12.75" hidden="1" customHeight="1" x14ac:dyDescent="0.25">
      <c r="X516" s="205"/>
    </row>
    <row r="517" spans="24:24" ht="12.75" hidden="1" customHeight="1" x14ac:dyDescent="0.25">
      <c r="X517" s="205"/>
    </row>
    <row r="518" spans="24:24" ht="12.75" hidden="1" customHeight="1" x14ac:dyDescent="0.25">
      <c r="X518" s="205"/>
    </row>
    <row r="519" spans="24:24" ht="12.75" hidden="1" customHeight="1" x14ac:dyDescent="0.25">
      <c r="X519" s="205"/>
    </row>
    <row r="520" spans="24:24" ht="12.75" hidden="1" customHeight="1" x14ac:dyDescent="0.25">
      <c r="X520" s="205"/>
    </row>
    <row r="521" spans="24:24" ht="12.75" hidden="1" customHeight="1" x14ac:dyDescent="0.25">
      <c r="X521" s="205"/>
    </row>
    <row r="522" spans="24:24" ht="12.75" hidden="1" customHeight="1" x14ac:dyDescent="0.25">
      <c r="X522" s="205"/>
    </row>
    <row r="523" spans="24:24" ht="12.75" hidden="1" customHeight="1" x14ac:dyDescent="0.25">
      <c r="X523" s="205"/>
    </row>
    <row r="524" spans="24:24" ht="12.75" hidden="1" customHeight="1" x14ac:dyDescent="0.25">
      <c r="X524" s="205"/>
    </row>
    <row r="525" spans="24:24" ht="12.75" hidden="1" customHeight="1" x14ac:dyDescent="0.25">
      <c r="X525" s="205"/>
    </row>
    <row r="526" spans="24:24" ht="12.75" hidden="1" customHeight="1" x14ac:dyDescent="0.25">
      <c r="X526" s="205"/>
    </row>
    <row r="527" spans="24:24" ht="12.75" hidden="1" customHeight="1" x14ac:dyDescent="0.25">
      <c r="X527" s="205"/>
    </row>
    <row r="528" spans="24:24" ht="12.75" hidden="1" customHeight="1" x14ac:dyDescent="0.25">
      <c r="X528" s="205"/>
    </row>
    <row r="529" spans="24:24" ht="12.75" hidden="1" customHeight="1" x14ac:dyDescent="0.25">
      <c r="X529" s="205"/>
    </row>
    <row r="530" spans="24:24" ht="12.75" hidden="1" customHeight="1" x14ac:dyDescent="0.25">
      <c r="X530" s="205"/>
    </row>
    <row r="531" spans="24:24" ht="12.75" hidden="1" customHeight="1" x14ac:dyDescent="0.25">
      <c r="X531" s="205"/>
    </row>
    <row r="532" spans="24:24" ht="12.75" hidden="1" customHeight="1" x14ac:dyDescent="0.25">
      <c r="X532" s="205"/>
    </row>
    <row r="533" spans="24:24" ht="12.75" hidden="1" customHeight="1" x14ac:dyDescent="0.25">
      <c r="X533" s="205"/>
    </row>
    <row r="534" spans="24:24" ht="12.75" hidden="1" customHeight="1" x14ac:dyDescent="0.25">
      <c r="X534" s="205"/>
    </row>
    <row r="535" spans="24:24" ht="12.75" hidden="1" customHeight="1" x14ac:dyDescent="0.25">
      <c r="X535" s="205"/>
    </row>
    <row r="536" spans="24:24" ht="12.75" hidden="1" customHeight="1" x14ac:dyDescent="0.25">
      <c r="X536" s="205"/>
    </row>
    <row r="537" spans="24:24" ht="12.75" hidden="1" customHeight="1" x14ac:dyDescent="0.25">
      <c r="X537" s="205"/>
    </row>
    <row r="538" spans="24:24" ht="12.75" hidden="1" customHeight="1" x14ac:dyDescent="0.25">
      <c r="X538" s="205"/>
    </row>
    <row r="539" spans="24:24" ht="12.75" hidden="1" customHeight="1" x14ac:dyDescent="0.25">
      <c r="X539" s="205"/>
    </row>
    <row r="540" spans="24:24" ht="12.75" hidden="1" customHeight="1" x14ac:dyDescent="0.25">
      <c r="X540" s="205"/>
    </row>
    <row r="541" spans="24:24" ht="12.75" hidden="1" customHeight="1" x14ac:dyDescent="0.25">
      <c r="X541" s="205"/>
    </row>
    <row r="542" spans="24:24" ht="12.75" hidden="1" customHeight="1" x14ac:dyDescent="0.25">
      <c r="X542" s="205"/>
    </row>
    <row r="543" spans="24:24" ht="12.75" hidden="1" customHeight="1" x14ac:dyDescent="0.25">
      <c r="X543" s="205"/>
    </row>
    <row r="544" spans="24:24" ht="12.75" hidden="1" customHeight="1" x14ac:dyDescent="0.25">
      <c r="X544" s="205"/>
    </row>
    <row r="545" spans="24:24" ht="12.75" hidden="1" customHeight="1" x14ac:dyDescent="0.25">
      <c r="X545" s="205"/>
    </row>
    <row r="546" spans="24:24" ht="12.75" hidden="1" customHeight="1" x14ac:dyDescent="0.25">
      <c r="X546" s="205"/>
    </row>
    <row r="547" spans="24:24" ht="12.75" hidden="1" customHeight="1" x14ac:dyDescent="0.25">
      <c r="X547" s="205"/>
    </row>
    <row r="548" spans="24:24" ht="12.75" hidden="1" customHeight="1" x14ac:dyDescent="0.25">
      <c r="X548" s="205"/>
    </row>
    <row r="549" spans="24:24" ht="12.75" hidden="1" customHeight="1" x14ac:dyDescent="0.25">
      <c r="X549" s="205"/>
    </row>
    <row r="550" spans="24:24" ht="12.75" hidden="1" customHeight="1" x14ac:dyDescent="0.25">
      <c r="X550" s="205"/>
    </row>
    <row r="551" spans="24:24" ht="12.75" hidden="1" customHeight="1" x14ac:dyDescent="0.25">
      <c r="X551" s="205"/>
    </row>
    <row r="552" spans="24:24" ht="12.75" hidden="1" customHeight="1" x14ac:dyDescent="0.25">
      <c r="X552" s="205"/>
    </row>
    <row r="553" spans="24:24" ht="12.75" hidden="1" customHeight="1" x14ac:dyDescent="0.25">
      <c r="X553" s="205"/>
    </row>
    <row r="554" spans="24:24" ht="12.75" hidden="1" customHeight="1" x14ac:dyDescent="0.25">
      <c r="X554" s="205"/>
    </row>
    <row r="555" spans="24:24" ht="12.75" hidden="1" customHeight="1" x14ac:dyDescent="0.25">
      <c r="X555" s="205"/>
    </row>
    <row r="556" spans="24:24" ht="12.75" hidden="1" customHeight="1" x14ac:dyDescent="0.25">
      <c r="X556" s="205"/>
    </row>
    <row r="557" spans="24:24" ht="12.75" hidden="1" customHeight="1" x14ac:dyDescent="0.25">
      <c r="X557" s="205"/>
    </row>
    <row r="558" spans="24:24" ht="12.75" hidden="1" customHeight="1" x14ac:dyDescent="0.25">
      <c r="X558" s="205"/>
    </row>
    <row r="559" spans="24:24" ht="12.75" hidden="1" customHeight="1" x14ac:dyDescent="0.25">
      <c r="X559" s="205"/>
    </row>
    <row r="560" spans="24:24" ht="12.75" hidden="1" customHeight="1" x14ac:dyDescent="0.25">
      <c r="X560" s="205"/>
    </row>
    <row r="561" spans="24:24" ht="12.75" hidden="1" customHeight="1" x14ac:dyDescent="0.25">
      <c r="X561" s="205"/>
    </row>
    <row r="562" spans="24:24" ht="12.75" hidden="1" customHeight="1" x14ac:dyDescent="0.25">
      <c r="X562" s="205"/>
    </row>
    <row r="563" spans="24:24" ht="12.75" hidden="1" customHeight="1" x14ac:dyDescent="0.25">
      <c r="X563" s="205"/>
    </row>
    <row r="564" spans="24:24" ht="12.75" hidden="1" customHeight="1" x14ac:dyDescent="0.25">
      <c r="X564" s="205"/>
    </row>
    <row r="565" spans="24:24" ht="12.75" hidden="1" customHeight="1" x14ac:dyDescent="0.25">
      <c r="X565" s="205"/>
    </row>
    <row r="566" spans="24:24" ht="12.75" hidden="1" customHeight="1" x14ac:dyDescent="0.25">
      <c r="X566" s="205"/>
    </row>
    <row r="567" spans="24:24" ht="12.75" hidden="1" customHeight="1" x14ac:dyDescent="0.25">
      <c r="X567" s="205"/>
    </row>
    <row r="568" spans="24:24" ht="12.75" hidden="1" customHeight="1" x14ac:dyDescent="0.25">
      <c r="X568" s="205"/>
    </row>
    <row r="569" spans="24:24" ht="12.75" hidden="1" customHeight="1" x14ac:dyDescent="0.25">
      <c r="X569" s="205"/>
    </row>
    <row r="570" spans="24:24" ht="12.75" hidden="1" customHeight="1" x14ac:dyDescent="0.25">
      <c r="X570" s="205"/>
    </row>
    <row r="571" spans="24:24" ht="12.75" hidden="1" customHeight="1" x14ac:dyDescent="0.25">
      <c r="X571" s="205"/>
    </row>
    <row r="572" spans="24:24" ht="12.75" hidden="1" customHeight="1" x14ac:dyDescent="0.25">
      <c r="X572" s="205"/>
    </row>
    <row r="573" spans="24:24" ht="12.75" hidden="1" customHeight="1" x14ac:dyDescent="0.25">
      <c r="X573" s="205"/>
    </row>
    <row r="574" spans="24:24" ht="12.75" hidden="1" customHeight="1" x14ac:dyDescent="0.25">
      <c r="X574" s="205"/>
    </row>
    <row r="575" spans="24:24" ht="12.75" hidden="1" customHeight="1" x14ac:dyDescent="0.25">
      <c r="X575" s="205"/>
    </row>
    <row r="576" spans="24:24" ht="12.75" hidden="1" customHeight="1" x14ac:dyDescent="0.25">
      <c r="X576" s="205"/>
    </row>
    <row r="577" spans="24:24" ht="12.75" hidden="1" customHeight="1" x14ac:dyDescent="0.25">
      <c r="X577" s="205"/>
    </row>
    <row r="578" spans="24:24" ht="12.75" hidden="1" customHeight="1" x14ac:dyDescent="0.25">
      <c r="X578" s="205"/>
    </row>
    <row r="579" spans="24:24" ht="12.75" hidden="1" customHeight="1" x14ac:dyDescent="0.25">
      <c r="X579" s="205"/>
    </row>
    <row r="580" spans="24:24" ht="12.75" hidden="1" customHeight="1" x14ac:dyDescent="0.25">
      <c r="X580" s="205"/>
    </row>
    <row r="581" spans="24:24" ht="12.75" hidden="1" customHeight="1" x14ac:dyDescent="0.25">
      <c r="X581" s="205"/>
    </row>
    <row r="582" spans="24:24" ht="12.75" hidden="1" customHeight="1" x14ac:dyDescent="0.25">
      <c r="X582" s="205"/>
    </row>
    <row r="583" spans="24:24" ht="12.75" hidden="1" customHeight="1" x14ac:dyDescent="0.25">
      <c r="X583" s="205"/>
    </row>
    <row r="584" spans="24:24" ht="12.75" hidden="1" customHeight="1" x14ac:dyDescent="0.25">
      <c r="X584" s="205"/>
    </row>
    <row r="585" spans="24:24" ht="12.75" hidden="1" customHeight="1" x14ac:dyDescent="0.25">
      <c r="X585" s="205"/>
    </row>
    <row r="586" spans="24:24" ht="12.75" hidden="1" customHeight="1" x14ac:dyDescent="0.25">
      <c r="X586" s="205"/>
    </row>
    <row r="587" spans="24:24" ht="12.75" hidden="1" customHeight="1" x14ac:dyDescent="0.25">
      <c r="X587" s="205"/>
    </row>
    <row r="588" spans="24:24" ht="12.75" hidden="1" customHeight="1" x14ac:dyDescent="0.25">
      <c r="X588" s="205"/>
    </row>
    <row r="589" spans="24:24" ht="12.75" hidden="1" customHeight="1" x14ac:dyDescent="0.25">
      <c r="X589" s="205"/>
    </row>
    <row r="590" spans="24:24" ht="12.75" hidden="1" customHeight="1" x14ac:dyDescent="0.25">
      <c r="X590" s="205"/>
    </row>
    <row r="591" spans="24:24" ht="12.75" hidden="1" customHeight="1" x14ac:dyDescent="0.25">
      <c r="X591" s="205"/>
    </row>
    <row r="592" spans="24:24" ht="12.75" hidden="1" customHeight="1" x14ac:dyDescent="0.25">
      <c r="X592" s="205"/>
    </row>
    <row r="593" spans="24:24" ht="12.75" hidden="1" customHeight="1" x14ac:dyDescent="0.25">
      <c r="X593" s="205"/>
    </row>
    <row r="594" spans="24:24" ht="12.75" hidden="1" customHeight="1" x14ac:dyDescent="0.25">
      <c r="X594" s="205"/>
    </row>
    <row r="595" spans="24:24" ht="12.75" hidden="1" customHeight="1" x14ac:dyDescent="0.25">
      <c r="X595" s="205"/>
    </row>
    <row r="596" spans="24:24" ht="12.75" hidden="1" customHeight="1" x14ac:dyDescent="0.25">
      <c r="X596" s="205"/>
    </row>
    <row r="597" spans="24:24" ht="12.75" hidden="1" customHeight="1" x14ac:dyDescent="0.25">
      <c r="X597" s="205"/>
    </row>
    <row r="598" spans="24:24" ht="12.75" hidden="1" customHeight="1" x14ac:dyDescent="0.25">
      <c r="X598" s="205"/>
    </row>
    <row r="599" spans="24:24" ht="12.75" hidden="1" customHeight="1" x14ac:dyDescent="0.25">
      <c r="X599" s="205"/>
    </row>
    <row r="600" spans="24:24" ht="12.75" hidden="1" customHeight="1" x14ac:dyDescent="0.25">
      <c r="X600" s="205"/>
    </row>
    <row r="601" spans="24:24" ht="12.75" hidden="1" customHeight="1" x14ac:dyDescent="0.25">
      <c r="X601" s="205"/>
    </row>
    <row r="602" spans="24:24" ht="12.75" hidden="1" customHeight="1" x14ac:dyDescent="0.25">
      <c r="X602" s="205"/>
    </row>
    <row r="603" spans="24:24" ht="12.75" hidden="1" customHeight="1" x14ac:dyDescent="0.25">
      <c r="X603" s="205"/>
    </row>
    <row r="604" spans="24:24" ht="12.75" hidden="1" customHeight="1" x14ac:dyDescent="0.25">
      <c r="X604" s="205"/>
    </row>
    <row r="605" spans="24:24" ht="12.75" hidden="1" customHeight="1" x14ac:dyDescent="0.25">
      <c r="X605" s="205"/>
    </row>
    <row r="606" spans="24:24" ht="12.75" hidden="1" customHeight="1" x14ac:dyDescent="0.25">
      <c r="X606" s="205"/>
    </row>
    <row r="607" spans="24:24" ht="12.75" hidden="1" customHeight="1" x14ac:dyDescent="0.25">
      <c r="X607" s="205"/>
    </row>
    <row r="608" spans="24:24" ht="12.75" hidden="1" customHeight="1" x14ac:dyDescent="0.25">
      <c r="X608" s="205"/>
    </row>
    <row r="609" spans="24:24" ht="12.75" hidden="1" customHeight="1" x14ac:dyDescent="0.25">
      <c r="X609" s="205"/>
    </row>
    <row r="610" spans="24:24" ht="12.75" hidden="1" customHeight="1" x14ac:dyDescent="0.25">
      <c r="X610" s="205"/>
    </row>
    <row r="611" spans="24:24" ht="12.75" hidden="1" customHeight="1" x14ac:dyDescent="0.25">
      <c r="X611" s="205"/>
    </row>
    <row r="612" spans="24:24" ht="12.75" hidden="1" customHeight="1" x14ac:dyDescent="0.25">
      <c r="X612" s="205"/>
    </row>
    <row r="613" spans="24:24" ht="12.75" hidden="1" customHeight="1" x14ac:dyDescent="0.25">
      <c r="X613" s="205"/>
    </row>
    <row r="614" spans="24:24" ht="12.75" hidden="1" customHeight="1" x14ac:dyDescent="0.25">
      <c r="X614" s="205"/>
    </row>
    <row r="615" spans="24:24" ht="12.75" hidden="1" customHeight="1" x14ac:dyDescent="0.25">
      <c r="X615" s="205"/>
    </row>
    <row r="616" spans="24:24" ht="12.75" hidden="1" customHeight="1" x14ac:dyDescent="0.25">
      <c r="X616" s="205"/>
    </row>
    <row r="617" spans="24:24" ht="12.75" hidden="1" customHeight="1" x14ac:dyDescent="0.25">
      <c r="X617" s="205"/>
    </row>
    <row r="618" spans="24:24" ht="12.75" hidden="1" customHeight="1" x14ac:dyDescent="0.25">
      <c r="X618" s="205"/>
    </row>
    <row r="619" spans="24:24" ht="12.75" hidden="1" customHeight="1" x14ac:dyDescent="0.25">
      <c r="X619" s="205"/>
    </row>
    <row r="620" spans="24:24" ht="12.75" hidden="1" customHeight="1" x14ac:dyDescent="0.25">
      <c r="X620" s="205"/>
    </row>
    <row r="621" spans="24:24" ht="12.75" hidden="1" customHeight="1" x14ac:dyDescent="0.25">
      <c r="X621" s="205"/>
    </row>
    <row r="622" spans="24:24" ht="12.75" hidden="1" customHeight="1" x14ac:dyDescent="0.25">
      <c r="X622" s="205"/>
    </row>
    <row r="623" spans="24:24" ht="12.75" hidden="1" customHeight="1" x14ac:dyDescent="0.25">
      <c r="X623" s="205"/>
    </row>
    <row r="624" spans="24:24" ht="12.75" hidden="1" customHeight="1" x14ac:dyDescent="0.25">
      <c r="X624" s="205"/>
    </row>
    <row r="625" spans="24:24" ht="12.75" hidden="1" customHeight="1" x14ac:dyDescent="0.25">
      <c r="X625" s="205"/>
    </row>
    <row r="626" spans="24:24" ht="12.75" hidden="1" customHeight="1" x14ac:dyDescent="0.25">
      <c r="X626" s="205"/>
    </row>
    <row r="627" spans="24:24" ht="12.75" hidden="1" customHeight="1" x14ac:dyDescent="0.25">
      <c r="X627" s="205"/>
    </row>
    <row r="628" spans="24:24" ht="12.75" hidden="1" customHeight="1" x14ac:dyDescent="0.25">
      <c r="X628" s="205"/>
    </row>
    <row r="629" spans="24:24" ht="12.75" hidden="1" customHeight="1" x14ac:dyDescent="0.25">
      <c r="X629" s="205"/>
    </row>
    <row r="630" spans="24:24" ht="12.75" hidden="1" customHeight="1" x14ac:dyDescent="0.25">
      <c r="X630" s="205"/>
    </row>
    <row r="631" spans="24:24" ht="12.75" hidden="1" customHeight="1" x14ac:dyDescent="0.25">
      <c r="X631" s="205"/>
    </row>
    <row r="632" spans="24:24" ht="12.75" hidden="1" customHeight="1" x14ac:dyDescent="0.25">
      <c r="X632" s="205"/>
    </row>
    <row r="633" spans="24:24" ht="12.75" hidden="1" customHeight="1" x14ac:dyDescent="0.25">
      <c r="X633" s="205"/>
    </row>
    <row r="634" spans="24:24" ht="12.75" hidden="1" customHeight="1" x14ac:dyDescent="0.25">
      <c r="X634" s="205"/>
    </row>
    <row r="635" spans="24:24" ht="12.75" hidden="1" customHeight="1" x14ac:dyDescent="0.25">
      <c r="X635" s="205"/>
    </row>
    <row r="636" spans="24:24" ht="12.75" hidden="1" customHeight="1" x14ac:dyDescent="0.25">
      <c r="X636" s="205"/>
    </row>
    <row r="637" spans="24:24" ht="12.75" hidden="1" customHeight="1" x14ac:dyDescent="0.25">
      <c r="X637" s="205"/>
    </row>
    <row r="638" spans="24:24" ht="12.75" hidden="1" customHeight="1" x14ac:dyDescent="0.25">
      <c r="X638" s="205"/>
    </row>
    <row r="639" spans="24:24" ht="12.75" hidden="1" customHeight="1" x14ac:dyDescent="0.25">
      <c r="X639" s="205"/>
    </row>
    <row r="640" spans="24:24" ht="12.75" hidden="1" customHeight="1" x14ac:dyDescent="0.25">
      <c r="X640" s="205"/>
    </row>
    <row r="641" spans="24:24" ht="12.75" hidden="1" customHeight="1" x14ac:dyDescent="0.25">
      <c r="X641" s="205"/>
    </row>
    <row r="642" spans="24:24" ht="12.75" hidden="1" customHeight="1" x14ac:dyDescent="0.25">
      <c r="X642" s="205"/>
    </row>
    <row r="643" spans="24:24" ht="12.75" hidden="1" customHeight="1" x14ac:dyDescent="0.25">
      <c r="X643" s="205"/>
    </row>
    <row r="644" spans="24:24" ht="12.75" hidden="1" customHeight="1" x14ac:dyDescent="0.25">
      <c r="X644" s="205"/>
    </row>
    <row r="645" spans="24:24" ht="12.75" hidden="1" customHeight="1" x14ac:dyDescent="0.25">
      <c r="X645" s="205"/>
    </row>
    <row r="646" spans="24:24" ht="12.75" hidden="1" customHeight="1" x14ac:dyDescent="0.25">
      <c r="X646" s="205"/>
    </row>
    <row r="647" spans="24:24" ht="12.75" hidden="1" customHeight="1" x14ac:dyDescent="0.25">
      <c r="X647" s="205"/>
    </row>
    <row r="648" spans="24:24" ht="12.75" hidden="1" customHeight="1" x14ac:dyDescent="0.25">
      <c r="X648" s="205"/>
    </row>
    <row r="649" spans="24:24" ht="12.75" hidden="1" customHeight="1" x14ac:dyDescent="0.25">
      <c r="X649" s="205"/>
    </row>
    <row r="650" spans="24:24" ht="12.75" hidden="1" customHeight="1" x14ac:dyDescent="0.25">
      <c r="X650" s="205"/>
    </row>
    <row r="651" spans="24:24" ht="12.75" hidden="1" customHeight="1" x14ac:dyDescent="0.25">
      <c r="X651" s="205"/>
    </row>
    <row r="652" spans="24:24" ht="12.75" hidden="1" customHeight="1" x14ac:dyDescent="0.25">
      <c r="X652" s="205"/>
    </row>
    <row r="653" spans="24:24" ht="12.75" hidden="1" customHeight="1" x14ac:dyDescent="0.25">
      <c r="X653" s="205"/>
    </row>
    <row r="654" spans="24:24" ht="12.75" hidden="1" customHeight="1" x14ac:dyDescent="0.25">
      <c r="X654" s="205"/>
    </row>
    <row r="655" spans="24:24" ht="12.75" hidden="1" customHeight="1" x14ac:dyDescent="0.25">
      <c r="X655" s="205"/>
    </row>
    <row r="656" spans="24:24" ht="12.75" hidden="1" customHeight="1" x14ac:dyDescent="0.25">
      <c r="X656" s="205"/>
    </row>
    <row r="657" spans="24:24" ht="12.75" hidden="1" customHeight="1" x14ac:dyDescent="0.25">
      <c r="X657" s="205"/>
    </row>
    <row r="658" spans="24:24" ht="12.75" hidden="1" customHeight="1" x14ac:dyDescent="0.25">
      <c r="X658" s="205"/>
    </row>
    <row r="659" spans="24:24" ht="12.75" hidden="1" customHeight="1" x14ac:dyDescent="0.25">
      <c r="X659" s="205"/>
    </row>
    <row r="660" spans="24:24" ht="12.75" hidden="1" customHeight="1" x14ac:dyDescent="0.25">
      <c r="X660" s="205"/>
    </row>
    <row r="661" spans="24:24" ht="12.75" hidden="1" customHeight="1" x14ac:dyDescent="0.25">
      <c r="X661" s="205"/>
    </row>
    <row r="662" spans="24:24" ht="12.75" hidden="1" customHeight="1" x14ac:dyDescent="0.25">
      <c r="X662" s="205"/>
    </row>
    <row r="663" spans="24:24" ht="12.75" hidden="1" customHeight="1" x14ac:dyDescent="0.25">
      <c r="X663" s="205"/>
    </row>
    <row r="664" spans="24:24" ht="12.75" hidden="1" customHeight="1" x14ac:dyDescent="0.25">
      <c r="X664" s="205"/>
    </row>
    <row r="665" spans="24:24" ht="12.75" hidden="1" customHeight="1" x14ac:dyDescent="0.25">
      <c r="X665" s="205"/>
    </row>
    <row r="666" spans="24:24" ht="12.75" hidden="1" customHeight="1" x14ac:dyDescent="0.25">
      <c r="X666" s="205"/>
    </row>
    <row r="667" spans="24:24" ht="12.75" hidden="1" customHeight="1" x14ac:dyDescent="0.25">
      <c r="X667" s="205"/>
    </row>
    <row r="668" spans="24:24" ht="12.75" hidden="1" customHeight="1" x14ac:dyDescent="0.25">
      <c r="X668" s="205"/>
    </row>
    <row r="669" spans="24:24" ht="12.75" hidden="1" customHeight="1" x14ac:dyDescent="0.25">
      <c r="X669" s="205"/>
    </row>
    <row r="670" spans="24:24" ht="12.75" hidden="1" customHeight="1" x14ac:dyDescent="0.25">
      <c r="X670" s="205"/>
    </row>
    <row r="671" spans="24:24" ht="12.75" hidden="1" customHeight="1" x14ac:dyDescent="0.25">
      <c r="X671" s="205"/>
    </row>
    <row r="672" spans="24:24" ht="12.75" hidden="1" customHeight="1" x14ac:dyDescent="0.25">
      <c r="X672" s="205"/>
    </row>
    <row r="673" spans="24:24" ht="12.75" hidden="1" customHeight="1" x14ac:dyDescent="0.25">
      <c r="X673" s="205"/>
    </row>
    <row r="674" spans="24:24" ht="12.75" hidden="1" customHeight="1" x14ac:dyDescent="0.25">
      <c r="X674" s="205"/>
    </row>
    <row r="675" spans="24:24" ht="12.75" hidden="1" customHeight="1" x14ac:dyDescent="0.25">
      <c r="X675" s="205"/>
    </row>
    <row r="676" spans="24:24" ht="12.75" hidden="1" customHeight="1" x14ac:dyDescent="0.25">
      <c r="X676" s="205"/>
    </row>
    <row r="677" spans="24:24" ht="12.75" hidden="1" customHeight="1" x14ac:dyDescent="0.25">
      <c r="X677" s="205"/>
    </row>
    <row r="678" spans="24:24" ht="12.75" hidden="1" customHeight="1" x14ac:dyDescent="0.25">
      <c r="X678" s="205"/>
    </row>
    <row r="679" spans="24:24" ht="12.75" hidden="1" customHeight="1" x14ac:dyDescent="0.25">
      <c r="X679" s="205"/>
    </row>
    <row r="680" spans="24:24" ht="12.75" hidden="1" customHeight="1" x14ac:dyDescent="0.25">
      <c r="X680" s="205"/>
    </row>
    <row r="681" spans="24:24" ht="12.75" hidden="1" customHeight="1" x14ac:dyDescent="0.25">
      <c r="X681" s="205"/>
    </row>
    <row r="682" spans="24:24" ht="12.75" hidden="1" customHeight="1" x14ac:dyDescent="0.25">
      <c r="X682" s="205"/>
    </row>
    <row r="683" spans="24:24" ht="12.75" hidden="1" customHeight="1" x14ac:dyDescent="0.25">
      <c r="X683" s="205"/>
    </row>
    <row r="684" spans="24:24" ht="12.75" hidden="1" customHeight="1" x14ac:dyDescent="0.25">
      <c r="X684" s="205"/>
    </row>
    <row r="685" spans="24:24" ht="12.75" hidden="1" customHeight="1" x14ac:dyDescent="0.25">
      <c r="X685" s="205"/>
    </row>
    <row r="686" spans="24:24" ht="12.75" hidden="1" customHeight="1" x14ac:dyDescent="0.25">
      <c r="X686" s="205"/>
    </row>
    <row r="687" spans="24:24" ht="12.75" hidden="1" customHeight="1" x14ac:dyDescent="0.25">
      <c r="X687" s="205"/>
    </row>
    <row r="688" spans="24:24" ht="12.75" hidden="1" customHeight="1" x14ac:dyDescent="0.25">
      <c r="X688" s="205"/>
    </row>
    <row r="689" spans="24:24" ht="12.75" hidden="1" customHeight="1" x14ac:dyDescent="0.25">
      <c r="X689" s="205"/>
    </row>
    <row r="690" spans="24:24" ht="12.75" hidden="1" customHeight="1" x14ac:dyDescent="0.25">
      <c r="X690" s="205"/>
    </row>
    <row r="691" spans="24:24" ht="12.75" hidden="1" customHeight="1" x14ac:dyDescent="0.25">
      <c r="X691" s="205"/>
    </row>
    <row r="692" spans="24:24" ht="12.75" hidden="1" customHeight="1" x14ac:dyDescent="0.25">
      <c r="X692" s="205"/>
    </row>
    <row r="693" spans="24:24" ht="12.75" hidden="1" customHeight="1" x14ac:dyDescent="0.25">
      <c r="X693" s="205"/>
    </row>
    <row r="694" spans="24:24" ht="12.75" hidden="1" customHeight="1" x14ac:dyDescent="0.25">
      <c r="X694" s="205"/>
    </row>
    <row r="695" spans="24:24" ht="12.75" hidden="1" customHeight="1" x14ac:dyDescent="0.25">
      <c r="X695" s="205"/>
    </row>
    <row r="696" spans="24:24" ht="12.75" hidden="1" customHeight="1" x14ac:dyDescent="0.25">
      <c r="X696" s="205"/>
    </row>
    <row r="697" spans="24:24" ht="12.75" hidden="1" customHeight="1" x14ac:dyDescent="0.25">
      <c r="X697" s="205"/>
    </row>
    <row r="698" spans="24:24" ht="12.75" hidden="1" customHeight="1" x14ac:dyDescent="0.25">
      <c r="X698" s="205"/>
    </row>
    <row r="699" spans="24:24" ht="12.75" hidden="1" customHeight="1" x14ac:dyDescent="0.25">
      <c r="X699" s="205"/>
    </row>
    <row r="700" spans="24:24" ht="12.75" hidden="1" customHeight="1" x14ac:dyDescent="0.25">
      <c r="X700" s="205"/>
    </row>
    <row r="701" spans="24:24" ht="12.75" hidden="1" customHeight="1" x14ac:dyDescent="0.25">
      <c r="X701" s="205"/>
    </row>
    <row r="702" spans="24:24" ht="12.75" hidden="1" customHeight="1" x14ac:dyDescent="0.25">
      <c r="X702" s="205"/>
    </row>
    <row r="703" spans="24:24" ht="12.75" hidden="1" customHeight="1" x14ac:dyDescent="0.25">
      <c r="X703" s="205"/>
    </row>
    <row r="704" spans="24:24" ht="12.75" hidden="1" customHeight="1" x14ac:dyDescent="0.25">
      <c r="X704" s="205"/>
    </row>
    <row r="705" spans="24:24" ht="12.75" hidden="1" customHeight="1" x14ac:dyDescent="0.25">
      <c r="X705" s="205"/>
    </row>
    <row r="706" spans="24:24" ht="12.75" hidden="1" customHeight="1" x14ac:dyDescent="0.25">
      <c r="X706" s="205"/>
    </row>
    <row r="707" spans="24:24" ht="12.75" hidden="1" customHeight="1" x14ac:dyDescent="0.25">
      <c r="X707" s="205"/>
    </row>
    <row r="708" spans="24:24" ht="12.75" hidden="1" customHeight="1" x14ac:dyDescent="0.25">
      <c r="X708" s="205"/>
    </row>
    <row r="709" spans="24:24" ht="12.75" hidden="1" customHeight="1" x14ac:dyDescent="0.25">
      <c r="X709" s="205"/>
    </row>
    <row r="710" spans="24:24" ht="12.75" hidden="1" customHeight="1" x14ac:dyDescent="0.25">
      <c r="X710" s="205"/>
    </row>
    <row r="711" spans="24:24" ht="12.75" hidden="1" customHeight="1" x14ac:dyDescent="0.25">
      <c r="X711" s="205"/>
    </row>
    <row r="712" spans="24:24" ht="12.75" hidden="1" customHeight="1" x14ac:dyDescent="0.25">
      <c r="X712" s="205"/>
    </row>
    <row r="713" spans="24:24" ht="12.75" hidden="1" customHeight="1" x14ac:dyDescent="0.25">
      <c r="X713" s="205"/>
    </row>
    <row r="714" spans="24:24" ht="12.75" hidden="1" customHeight="1" x14ac:dyDescent="0.25">
      <c r="X714" s="205"/>
    </row>
    <row r="715" spans="24:24" ht="12.75" hidden="1" customHeight="1" x14ac:dyDescent="0.25">
      <c r="X715" s="205"/>
    </row>
    <row r="716" spans="24:24" ht="12.75" hidden="1" customHeight="1" x14ac:dyDescent="0.25">
      <c r="X716" s="205"/>
    </row>
    <row r="717" spans="24:24" ht="12.75" hidden="1" customHeight="1" x14ac:dyDescent="0.25">
      <c r="X717" s="205"/>
    </row>
  </sheetData>
  <sheetProtection algorithmName="SHA-512" hashValue="3XzeMjk/k+3yyoAOQtOxWmXvA2oV12G9MkqbzbyWGGy4Gfegwrp1SPUCQhoewjH6Ru4hAuDBd+FOmbvb1s+Euw==" saltValue="fIffwQeMuA/GGRucYNt9ow==" spinCount="100000" sheet="1" objects="1" scenarios="1"/>
  <mergeCells count="275">
    <mergeCell ref="P73:Q73"/>
    <mergeCell ref="F73:G73"/>
    <mergeCell ref="B73:E73"/>
    <mergeCell ref="P37:Q37"/>
    <mergeCell ref="P38:Q38"/>
    <mergeCell ref="J39:M39"/>
    <mergeCell ref="N39:O39"/>
    <mergeCell ref="P39:Q39"/>
    <mergeCell ref="J68:M68"/>
    <mergeCell ref="N68:O68"/>
    <mergeCell ref="P68:Q68"/>
    <mergeCell ref="J37:M37"/>
    <mergeCell ref="J38:M38"/>
    <mergeCell ref="N37:O37"/>
    <mergeCell ref="N38:O38"/>
    <mergeCell ref="J69:M69"/>
    <mergeCell ref="N69:O69"/>
    <mergeCell ref="P69:Q69"/>
    <mergeCell ref="B71:E71"/>
    <mergeCell ref="F71:G71"/>
    <mergeCell ref="H71:I71"/>
    <mergeCell ref="J71:M71"/>
    <mergeCell ref="N71:O71"/>
    <mergeCell ref="P71:Q71"/>
    <mergeCell ref="K1:Q1"/>
    <mergeCell ref="B68:E68"/>
    <mergeCell ref="F68:G68"/>
    <mergeCell ref="H68:I68"/>
    <mergeCell ref="N74:O74"/>
    <mergeCell ref="N73:O73"/>
    <mergeCell ref="P74:Q74"/>
    <mergeCell ref="H73:I73"/>
    <mergeCell ref="J73:M73"/>
    <mergeCell ref="B72:E72"/>
    <mergeCell ref="F72:G72"/>
    <mergeCell ref="H72:I72"/>
    <mergeCell ref="J72:M72"/>
    <mergeCell ref="N72:O72"/>
    <mergeCell ref="P72:Q72"/>
    <mergeCell ref="B70:E70"/>
    <mergeCell ref="F70:G70"/>
    <mergeCell ref="H70:I70"/>
    <mergeCell ref="J70:M70"/>
    <mergeCell ref="N70:O70"/>
    <mergeCell ref="P70:Q70"/>
    <mergeCell ref="B69:E69"/>
    <mergeCell ref="F69:G69"/>
    <mergeCell ref="H69:I69"/>
    <mergeCell ref="B67:E67"/>
    <mergeCell ref="F67:G67"/>
    <mergeCell ref="H67:I67"/>
    <mergeCell ref="J67:M67"/>
    <mergeCell ref="N67:O67"/>
    <mergeCell ref="P67:Q67"/>
    <mergeCell ref="B66:E66"/>
    <mergeCell ref="F66:G66"/>
    <mergeCell ref="H66:I66"/>
    <mergeCell ref="J66:M66"/>
    <mergeCell ref="N66:O66"/>
    <mergeCell ref="P66:Q66"/>
    <mergeCell ref="B65:E65"/>
    <mergeCell ref="F65:G65"/>
    <mergeCell ref="H65:I65"/>
    <mergeCell ref="J65:M65"/>
    <mergeCell ref="N65:O65"/>
    <mergeCell ref="P65:Q65"/>
    <mergeCell ref="B64:E64"/>
    <mergeCell ref="F64:G64"/>
    <mergeCell ref="H64:I64"/>
    <mergeCell ref="J64:M64"/>
    <mergeCell ref="N64:O64"/>
    <mergeCell ref="P64:Q64"/>
    <mergeCell ref="B63:E63"/>
    <mergeCell ref="F63:G63"/>
    <mergeCell ref="H63:I63"/>
    <mergeCell ref="J63:M63"/>
    <mergeCell ref="N63:O63"/>
    <mergeCell ref="P63:Q63"/>
    <mergeCell ref="B62:E62"/>
    <mergeCell ref="F62:G62"/>
    <mergeCell ref="H62:I62"/>
    <mergeCell ref="J62:M62"/>
    <mergeCell ref="N62:O62"/>
    <mergeCell ref="P62:Q62"/>
    <mergeCell ref="B61:E61"/>
    <mergeCell ref="F61:G61"/>
    <mergeCell ref="H61:I61"/>
    <mergeCell ref="J61:M61"/>
    <mergeCell ref="N61:O61"/>
    <mergeCell ref="P61:Q61"/>
    <mergeCell ref="B60:E60"/>
    <mergeCell ref="F60:G60"/>
    <mergeCell ref="H60:I60"/>
    <mergeCell ref="J60:M60"/>
    <mergeCell ref="N60:O60"/>
    <mergeCell ref="P60:Q60"/>
    <mergeCell ref="B59:E59"/>
    <mergeCell ref="F59:G59"/>
    <mergeCell ref="H59:I59"/>
    <mergeCell ref="J59:M59"/>
    <mergeCell ref="N59:O59"/>
    <mergeCell ref="P59:Q59"/>
    <mergeCell ref="B58:E58"/>
    <mergeCell ref="F58:G58"/>
    <mergeCell ref="H58:I58"/>
    <mergeCell ref="J58:M58"/>
    <mergeCell ref="N58:O58"/>
    <mergeCell ref="P58:Q58"/>
    <mergeCell ref="B57:E57"/>
    <mergeCell ref="F57:G57"/>
    <mergeCell ref="H57:I57"/>
    <mergeCell ref="J57:M57"/>
    <mergeCell ref="N57:O57"/>
    <mergeCell ref="P57:Q57"/>
    <mergeCell ref="B56:E56"/>
    <mergeCell ref="F56:G56"/>
    <mergeCell ref="H56:I56"/>
    <mergeCell ref="J56:M56"/>
    <mergeCell ref="N56:O56"/>
    <mergeCell ref="P56:Q56"/>
    <mergeCell ref="B55:E55"/>
    <mergeCell ref="F55:G55"/>
    <mergeCell ref="H55:I55"/>
    <mergeCell ref="J55:M55"/>
    <mergeCell ref="N55:O55"/>
    <mergeCell ref="P55:Q55"/>
    <mergeCell ref="B54:E54"/>
    <mergeCell ref="F54:G54"/>
    <mergeCell ref="H54:I54"/>
    <mergeCell ref="J54:M54"/>
    <mergeCell ref="N54:O54"/>
    <mergeCell ref="P54:Q54"/>
    <mergeCell ref="B53:E53"/>
    <mergeCell ref="F53:G53"/>
    <mergeCell ref="H53:I53"/>
    <mergeCell ref="J53:M53"/>
    <mergeCell ref="N53:O53"/>
    <mergeCell ref="P53:Q53"/>
    <mergeCell ref="B52:E52"/>
    <mergeCell ref="F52:G52"/>
    <mergeCell ref="H52:I52"/>
    <mergeCell ref="J52:M52"/>
    <mergeCell ref="N52:O52"/>
    <mergeCell ref="P52:Q52"/>
    <mergeCell ref="B51:E51"/>
    <mergeCell ref="F51:G51"/>
    <mergeCell ref="H51:I51"/>
    <mergeCell ref="J51:M51"/>
    <mergeCell ref="N51:O51"/>
    <mergeCell ref="P51:Q51"/>
    <mergeCell ref="B50:E50"/>
    <mergeCell ref="F50:G50"/>
    <mergeCell ref="H50:I50"/>
    <mergeCell ref="J50:M50"/>
    <mergeCell ref="N50:O50"/>
    <mergeCell ref="P50:Q50"/>
    <mergeCell ref="B49:E49"/>
    <mergeCell ref="F49:G49"/>
    <mergeCell ref="H49:I49"/>
    <mergeCell ref="J49:M49"/>
    <mergeCell ref="N49:O49"/>
    <mergeCell ref="P49:Q49"/>
    <mergeCell ref="B48:E48"/>
    <mergeCell ref="F48:G48"/>
    <mergeCell ref="H48:I48"/>
    <mergeCell ref="J48:M48"/>
    <mergeCell ref="N48:O48"/>
    <mergeCell ref="P48:Q48"/>
    <mergeCell ref="B47:E47"/>
    <mergeCell ref="F47:G47"/>
    <mergeCell ref="H47:I47"/>
    <mergeCell ref="J47:M47"/>
    <mergeCell ref="N47:O47"/>
    <mergeCell ref="P47:Q47"/>
    <mergeCell ref="B46:E46"/>
    <mergeCell ref="F46:G46"/>
    <mergeCell ref="H46:I46"/>
    <mergeCell ref="J46:M46"/>
    <mergeCell ref="N46:O46"/>
    <mergeCell ref="P46:Q46"/>
    <mergeCell ref="B45:E45"/>
    <mergeCell ref="F45:G45"/>
    <mergeCell ref="H45:I45"/>
    <mergeCell ref="J45:M45"/>
    <mergeCell ref="N45:O45"/>
    <mergeCell ref="P45:Q45"/>
    <mergeCell ref="B44:E44"/>
    <mergeCell ref="F44:G44"/>
    <mergeCell ref="H44:I44"/>
    <mergeCell ref="J44:M44"/>
    <mergeCell ref="N44:O44"/>
    <mergeCell ref="P44:Q44"/>
    <mergeCell ref="B43:E43"/>
    <mergeCell ref="F43:G43"/>
    <mergeCell ref="H43:I43"/>
    <mergeCell ref="J43:M43"/>
    <mergeCell ref="N43:O43"/>
    <mergeCell ref="P43:Q43"/>
    <mergeCell ref="B42:E42"/>
    <mergeCell ref="F42:G42"/>
    <mergeCell ref="H42:I42"/>
    <mergeCell ref="J42:M42"/>
    <mergeCell ref="N42:O42"/>
    <mergeCell ref="P42:Q42"/>
    <mergeCell ref="B41:E41"/>
    <mergeCell ref="F41:G41"/>
    <mergeCell ref="H41:I41"/>
    <mergeCell ref="J41:M41"/>
    <mergeCell ref="N41:O41"/>
    <mergeCell ref="P41:Q41"/>
    <mergeCell ref="B40:E40"/>
    <mergeCell ref="F40:G40"/>
    <mergeCell ref="H40:I40"/>
    <mergeCell ref="J40:M40"/>
    <mergeCell ref="N40:O40"/>
    <mergeCell ref="P40:Q40"/>
    <mergeCell ref="B35:V35"/>
    <mergeCell ref="C34:V34"/>
    <mergeCell ref="C31:V31"/>
    <mergeCell ref="B30:V30"/>
    <mergeCell ref="B33:V33"/>
    <mergeCell ref="B28:V28"/>
    <mergeCell ref="B39:E39"/>
    <mergeCell ref="F39:G39"/>
    <mergeCell ref="H39:I39"/>
    <mergeCell ref="B38:E38"/>
    <mergeCell ref="F38:G38"/>
    <mergeCell ref="H38:I38"/>
    <mergeCell ref="B37:E37"/>
    <mergeCell ref="F37:G37"/>
    <mergeCell ref="H37:I37"/>
    <mergeCell ref="R73:S73"/>
    <mergeCell ref="B76:V76"/>
    <mergeCell ref="B75:V75"/>
    <mergeCell ref="B5:V5"/>
    <mergeCell ref="B4:V4"/>
    <mergeCell ref="B3:V3"/>
    <mergeCell ref="B2:V2"/>
    <mergeCell ref="B7:V7"/>
    <mergeCell ref="B10:V10"/>
    <mergeCell ref="B13:V13"/>
    <mergeCell ref="B15:V15"/>
    <mergeCell ref="C8:V8"/>
    <mergeCell ref="C11:V11"/>
    <mergeCell ref="B36:E36"/>
    <mergeCell ref="F36:G36"/>
    <mergeCell ref="H36:I36"/>
    <mergeCell ref="J36:M36"/>
    <mergeCell ref="P36:Q36"/>
    <mergeCell ref="N36:O36"/>
    <mergeCell ref="N9:V9"/>
    <mergeCell ref="D9:L9"/>
    <mergeCell ref="P16:S16"/>
    <mergeCell ref="J26:P26"/>
    <mergeCell ref="J25:P25"/>
    <mergeCell ref="B17:V17"/>
    <mergeCell ref="B23:V23"/>
    <mergeCell ref="C32:V32"/>
    <mergeCell ref="C18:V18"/>
    <mergeCell ref="C24:V24"/>
    <mergeCell ref="C6:L6"/>
    <mergeCell ref="O6:V6"/>
    <mergeCell ref="U16:V16"/>
    <mergeCell ref="N14:V14"/>
    <mergeCell ref="N16:O16"/>
    <mergeCell ref="O12:V12"/>
    <mergeCell ref="D16:L16"/>
    <mergeCell ref="D14:L14"/>
    <mergeCell ref="D12:L12"/>
    <mergeCell ref="J22:P22"/>
    <mergeCell ref="J21:P21"/>
    <mergeCell ref="J20:P20"/>
    <mergeCell ref="J19:P19"/>
    <mergeCell ref="B27:V27"/>
    <mergeCell ref="M6:N6"/>
  </mergeCells>
  <dataValidations count="1">
    <dataValidation type="list" allowBlank="1" showInputMessage="1" showErrorMessage="1" sqref="F38:G72 R38:R72" xr:uid="{A2B5DF94-A7A5-473C-8243-672719D302DF}">
      <formula1>Yes_No</formula1>
    </dataValidation>
  </dataValidations>
  <printOptions horizontalCentered="1"/>
  <pageMargins left="0.7" right="0.7" top="0.75" bottom="0.25" header="0.3" footer="0.3"/>
  <pageSetup scale="60" orientation="landscape" horizontalDpi="4294967295" verticalDpi="4294967295" r:id="rId1"/>
  <headerFooter>
    <oddFooter>&amp;L&amp;"Times New Roman,Regular"&amp;8&amp;D&amp;R&amp;"Times New Roman,Regular"&amp;8Title III, Part A
Individual Application</oddFooter>
  </headerFooter>
  <rowBreaks count="1" manualBreakCount="1">
    <brk id="28"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0743C-2C52-4C65-AC1D-38521D05AADB}">
  <sheetPr codeName="Sheet10">
    <pageSetUpPr fitToPage="1"/>
  </sheetPr>
  <dimension ref="A1:S10"/>
  <sheetViews>
    <sheetView showGridLines="0" showZeros="0" topLeftCell="A6" zoomScaleNormal="100" workbookViewId="0">
      <selection activeCell="B8" sqref="B8:Q8"/>
    </sheetView>
  </sheetViews>
  <sheetFormatPr defaultColWidth="0" defaultRowHeight="12.75" customHeight="1" zeroHeight="1" x14ac:dyDescent="0.3"/>
  <cols>
    <col min="1" max="1" width="1.44140625" style="218" customWidth="1"/>
    <col min="2" max="2" width="9.44140625" style="670" customWidth="1"/>
    <col min="3" max="3" width="2.33203125" style="670" customWidth="1"/>
    <col min="4" max="4" width="11.88671875" style="670" customWidth="1"/>
    <col min="5" max="7" width="9.44140625" style="670" customWidth="1"/>
    <col min="8" max="8" width="6.33203125" style="670" customWidth="1"/>
    <col min="9" max="9" width="12.88671875" style="670" customWidth="1"/>
    <col min="10" max="10" width="9.44140625" style="670" customWidth="1"/>
    <col min="11" max="16" width="5.6640625" style="670" customWidth="1"/>
    <col min="17" max="17" width="7" style="670" customWidth="1"/>
    <col min="18" max="18" width="1.44140625" style="218" customWidth="1"/>
    <col min="19" max="19" width="17.33203125" style="203" customWidth="1"/>
    <col min="20" max="20" width="9.109375" style="203" hidden="1" customWidth="1"/>
    <col min="21" max="16384" width="9.109375" style="203" hidden="1"/>
  </cols>
  <sheetData>
    <row r="1" spans="1:19" s="199" customFormat="1" ht="28.5" customHeight="1" x14ac:dyDescent="0.2">
      <c r="A1" s="925"/>
      <c r="B1" s="275" t="str">
        <f>'Main Page'!$G$9</f>
        <v>2026-2027</v>
      </c>
      <c r="C1" s="276"/>
      <c r="D1" s="277" t="s">
        <v>568</v>
      </c>
      <c r="E1" s="278" t="str">
        <f>'Main Page'!$F$13</f>
        <v>Albemarle County Public Schools</v>
      </c>
      <c r="F1" s="279"/>
      <c r="G1" s="280"/>
      <c r="H1" s="281"/>
      <c r="I1" s="282" t="s">
        <v>569</v>
      </c>
      <c r="J1" s="283">
        <f>'Main Page'!$F$14</f>
        <v>2</v>
      </c>
      <c r="K1" s="926" t="str">
        <f>'Main Page'!$B$6</f>
        <v xml:space="preserve">Title III, Part A, Language Instruction for English Learners and Immigrant Students </v>
      </c>
      <c r="L1" s="926"/>
      <c r="M1" s="926"/>
      <c r="N1" s="926"/>
      <c r="O1" s="926"/>
      <c r="P1" s="926"/>
      <c r="Q1" s="926"/>
      <c r="R1" s="927"/>
      <c r="S1" s="198"/>
    </row>
    <row r="2" spans="1:19" s="201" customFormat="1" ht="20.25" customHeight="1" thickBot="1" x14ac:dyDescent="0.3">
      <c r="A2" s="925"/>
      <c r="B2" s="928" t="s">
        <v>293</v>
      </c>
      <c r="C2" s="928"/>
      <c r="D2" s="928"/>
      <c r="E2" s="928"/>
      <c r="F2" s="928"/>
      <c r="G2" s="928"/>
      <c r="H2" s="928"/>
      <c r="I2" s="928"/>
      <c r="J2" s="928"/>
      <c r="K2" s="928"/>
      <c r="L2" s="928"/>
      <c r="M2" s="928"/>
      <c r="N2" s="928"/>
      <c r="O2" s="928"/>
      <c r="P2" s="928"/>
      <c r="Q2" s="928"/>
      <c r="R2" s="927"/>
      <c r="S2" s="200"/>
    </row>
    <row r="3" spans="1:19" ht="14.4" x14ac:dyDescent="0.3">
      <c r="A3" s="925"/>
      <c r="B3" s="929"/>
      <c r="C3" s="929"/>
      <c r="D3" s="929"/>
      <c r="E3" s="929"/>
      <c r="F3" s="929"/>
      <c r="G3" s="929"/>
      <c r="H3" s="929"/>
      <c r="I3" s="929"/>
      <c r="J3" s="929"/>
      <c r="K3" s="929"/>
      <c r="L3" s="929"/>
      <c r="M3" s="929"/>
      <c r="N3" s="929"/>
      <c r="O3" s="929"/>
      <c r="P3" s="929"/>
      <c r="Q3" s="929"/>
      <c r="R3" s="927"/>
      <c r="S3" s="202"/>
    </row>
    <row r="4" spans="1:19" ht="132" customHeight="1" x14ac:dyDescent="0.3">
      <c r="A4" s="925"/>
      <c r="B4" s="930" t="s">
        <v>61</v>
      </c>
      <c r="C4" s="930"/>
      <c r="D4" s="930"/>
      <c r="E4" s="930"/>
      <c r="F4" s="930"/>
      <c r="G4" s="930"/>
      <c r="H4" s="930"/>
      <c r="I4" s="930"/>
      <c r="J4" s="930"/>
      <c r="K4" s="930"/>
      <c r="L4" s="930"/>
      <c r="M4" s="930"/>
      <c r="N4" s="930"/>
      <c r="O4" s="930"/>
      <c r="P4" s="930"/>
      <c r="Q4" s="930"/>
      <c r="R4" s="927"/>
      <c r="S4" s="202"/>
    </row>
    <row r="5" spans="1:19" ht="12.75" customHeight="1" x14ac:dyDescent="0.3">
      <c r="A5" s="925"/>
      <c r="B5" s="931"/>
      <c r="C5" s="931"/>
      <c r="D5" s="931"/>
      <c r="E5" s="931"/>
      <c r="F5" s="931"/>
      <c r="G5" s="931"/>
      <c r="H5" s="931"/>
      <c r="I5" s="931"/>
      <c r="J5" s="931"/>
      <c r="K5" s="931"/>
      <c r="L5" s="931"/>
      <c r="M5" s="931"/>
      <c r="N5" s="931"/>
      <c r="O5" s="931"/>
      <c r="P5" s="931"/>
      <c r="Q5" s="284"/>
      <c r="R5" s="927"/>
      <c r="S5" s="202"/>
    </row>
    <row r="6" spans="1:19" ht="34.5" customHeight="1" x14ac:dyDescent="0.3">
      <c r="A6" s="925"/>
      <c r="B6" s="932" t="s">
        <v>62</v>
      </c>
      <c r="C6" s="933"/>
      <c r="D6" s="933"/>
      <c r="E6" s="933"/>
      <c r="F6" s="933"/>
      <c r="G6" s="933"/>
      <c r="H6" s="933"/>
      <c r="I6" s="933"/>
      <c r="J6" s="933"/>
      <c r="K6" s="933"/>
      <c r="L6" s="933"/>
      <c r="M6" s="933"/>
      <c r="N6" s="933"/>
      <c r="O6" s="933"/>
      <c r="P6" s="933"/>
      <c r="Q6" s="934"/>
      <c r="R6" s="927"/>
      <c r="S6" s="202"/>
    </row>
    <row r="7" spans="1:19" ht="187.5" customHeight="1" x14ac:dyDescent="0.3">
      <c r="A7" s="925"/>
      <c r="B7" s="935" t="s">
        <v>722</v>
      </c>
      <c r="C7" s="936"/>
      <c r="D7" s="936"/>
      <c r="E7" s="936"/>
      <c r="F7" s="936"/>
      <c r="G7" s="936"/>
      <c r="H7" s="936"/>
      <c r="I7" s="936"/>
      <c r="J7" s="936"/>
      <c r="K7" s="936"/>
      <c r="L7" s="936"/>
      <c r="M7" s="936"/>
      <c r="N7" s="936"/>
      <c r="O7" s="936"/>
      <c r="P7" s="936"/>
      <c r="Q7" s="937"/>
      <c r="R7" s="927"/>
      <c r="S7" s="202"/>
    </row>
    <row r="8" spans="1:19" ht="187.5" customHeight="1" x14ac:dyDescent="0.3">
      <c r="A8" s="925"/>
      <c r="B8" s="938" t="s">
        <v>723</v>
      </c>
      <c r="C8" s="939"/>
      <c r="D8" s="939"/>
      <c r="E8" s="939"/>
      <c r="F8" s="939"/>
      <c r="G8" s="939"/>
      <c r="H8" s="939"/>
      <c r="I8" s="939"/>
      <c r="J8" s="939"/>
      <c r="K8" s="939"/>
      <c r="L8" s="939"/>
      <c r="M8" s="939"/>
      <c r="N8" s="939"/>
      <c r="O8" s="939"/>
      <c r="P8" s="939"/>
      <c r="Q8" s="940"/>
      <c r="R8" s="927"/>
      <c r="S8" s="202"/>
    </row>
    <row r="9" spans="1:19" ht="13.8" x14ac:dyDescent="0.3">
      <c r="A9" s="925"/>
      <c r="B9" s="924"/>
      <c r="C9" s="924"/>
      <c r="D9" s="924"/>
      <c r="E9" s="924"/>
      <c r="F9" s="924"/>
      <c r="G9" s="924"/>
      <c r="H9" s="924"/>
      <c r="I9" s="924"/>
      <c r="J9" s="924"/>
      <c r="K9" s="924"/>
      <c r="L9" s="924"/>
      <c r="M9" s="924"/>
      <c r="N9" s="924"/>
      <c r="O9" s="924"/>
      <c r="P9" s="924"/>
      <c r="Q9" s="924"/>
      <c r="R9" s="927"/>
      <c r="S9" s="202"/>
    </row>
    <row r="10" spans="1:19" ht="13.8" x14ac:dyDescent="0.3">
      <c r="A10" s="925"/>
      <c r="B10" s="670" t="s">
        <v>185</v>
      </c>
      <c r="R10" s="927"/>
      <c r="S10" s="202"/>
    </row>
  </sheetData>
  <sheetProtection algorithmName="SHA-512" hashValue="4YDjC4z7AZXB800gzcAP9o9AA0m/b7THTcnYANkxzGZUg2HPlNTANaONDMAGhAc3lcvK+IHuqnJcPMzb9DvCRQ==" saltValue="oCsf+VveEOHloO/VfbT0vA==" spinCount="100000" sheet="1" objects="1" scenarios="1"/>
  <mergeCells count="12">
    <mergeCell ref="B9:Q9"/>
    <mergeCell ref="B10:Q1048576"/>
    <mergeCell ref="A1:A10"/>
    <mergeCell ref="K1:Q1"/>
    <mergeCell ref="R1:R10"/>
    <mergeCell ref="B2:Q2"/>
    <mergeCell ref="B3:Q3"/>
    <mergeCell ref="B4:Q4"/>
    <mergeCell ref="B5:P5"/>
    <mergeCell ref="B6:Q6"/>
    <mergeCell ref="B7:Q7"/>
    <mergeCell ref="B8:Q8"/>
  </mergeCells>
  <printOptions horizontalCentered="1"/>
  <pageMargins left="0.2" right="0" top="0.25" bottom="0.5" header="0.3" footer="0.3"/>
  <pageSetup scale="85" fitToHeight="0" orientation="portrait" r:id="rId1"/>
  <headerFooter>
    <oddFooter>&amp;L&amp;"Times New Roman,Regular"&amp;8&amp;D&amp;"Arial,Regular"&amp;10
&amp;R&amp;"Times New Roman,Regular"&amp;8Title III, Part A
 Individual Application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Main Page</vt:lpstr>
      <vt:lpstr>Budget Check</vt:lpstr>
      <vt:lpstr>Narrative</vt:lpstr>
      <vt:lpstr>Budget</vt:lpstr>
      <vt:lpstr>Transferability</vt:lpstr>
      <vt:lpstr>Title III Program</vt:lpstr>
      <vt:lpstr>IY</vt:lpstr>
      <vt:lpstr>Private Schools</vt:lpstr>
      <vt:lpstr>GEPA</vt:lpstr>
      <vt:lpstr>Expenditure Descriptions</vt:lpstr>
      <vt:lpstr>General Assurances</vt:lpstr>
      <vt:lpstr>Program Specific Assurances</vt:lpstr>
      <vt:lpstr>Prefills</vt:lpstr>
      <vt:lpstr>Prefills!IA_Categories</vt:lpstr>
      <vt:lpstr>Prefills!IA_Categories_OC1000</vt:lpstr>
      <vt:lpstr>Prefills!IA_Categories_OC2000</vt:lpstr>
      <vt:lpstr>Prefills!IC_Divisions</vt:lpstr>
      <vt:lpstr>Prefills!ID1_Agencies</vt:lpstr>
      <vt:lpstr>Prefills!ID1_Categories</vt:lpstr>
      <vt:lpstr>Prefills!IIA__Transferability</vt:lpstr>
      <vt:lpstr>Prefills!IIA_Categories</vt:lpstr>
      <vt:lpstr>IIIA_Categories</vt:lpstr>
      <vt:lpstr>Prefills!IVA__Transferability</vt:lpstr>
      <vt:lpstr>Prefills!IVA_Categories</vt:lpstr>
      <vt:lpstr>Budget!Print_Area</vt:lpstr>
      <vt:lpstr>'Budget Check'!Print_Area</vt:lpstr>
      <vt:lpstr>'Expenditure Descriptions'!Print_Area</vt:lpstr>
      <vt:lpstr>'General Assurances'!Print_Area</vt:lpstr>
      <vt:lpstr>GEPA!Print_Area</vt:lpstr>
      <vt:lpstr>IY!Print_Area</vt:lpstr>
      <vt:lpstr>'Main Page'!Print_Area</vt:lpstr>
      <vt:lpstr>Narrative!Print_Area</vt:lpstr>
      <vt:lpstr>'Private Schools'!Print_Area</vt:lpstr>
      <vt:lpstr>'Program Specific Assurances'!Print_Area</vt:lpstr>
      <vt:lpstr>'Title III Program'!Print_Area</vt:lpstr>
      <vt:lpstr>Transferability!Print_Area</vt:lpstr>
      <vt:lpstr>School_Divisions</vt:lpstr>
      <vt:lpstr>Transferability</vt:lpstr>
      <vt:lpstr>Yes_No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Virginia Department of Education - BMarable</dc:creator>
  <dc:description>5-16 - changed all objects to  format of move &amp; size with cells</dc:description>
  <cp:lastModifiedBy>Stephanie Grady</cp:lastModifiedBy>
  <cp:lastPrinted>2026-03-31T14:11:37Z</cp:lastPrinted>
  <dcterms:created xsi:type="dcterms:W3CDTF">2005-12-01T15:18:03Z</dcterms:created>
  <dcterms:modified xsi:type="dcterms:W3CDTF">2026-05-20T18:35:53Z</dcterms:modified>
</cp:coreProperties>
</file>